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5" activeTab="12"/>
  </bookViews>
  <sheets>
    <sheet name="Hoja3" sheetId="23" r:id="rId1"/>
    <sheet name="F1" sheetId="21" r:id="rId2"/>
    <sheet name="F2" sheetId="1" r:id="rId3"/>
    <sheet name="F3" sheetId="2" r:id="rId4"/>
    <sheet name="F4" sheetId="3" r:id="rId5"/>
    <sheet name="F5" sheetId="4" r:id="rId6"/>
    <sheet name="F6" sheetId="22" r:id="rId7"/>
    <sheet name="F7" sheetId="5" r:id="rId8"/>
    <sheet name="F8" sheetId="19" r:id="rId9"/>
    <sheet name="F9" sheetId="11" r:id="rId10"/>
    <sheet name="F10" sheetId="14" r:id="rId11"/>
    <sheet name="F11" sheetId="24" r:id="rId12"/>
    <sheet name="F12" sheetId="15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24" l="1"/>
  <c r="F12" i="24"/>
  <c r="J12" i="24" s="1"/>
  <c r="F11" i="24"/>
  <c r="J11" i="24" s="1"/>
  <c r="F10" i="24"/>
  <c r="J10" i="24" s="1"/>
  <c r="F9" i="24"/>
  <c r="J9" i="24" s="1"/>
  <c r="J8" i="24"/>
  <c r="F8" i="24"/>
  <c r="F7" i="24"/>
  <c r="J7" i="24" s="1"/>
  <c r="F6" i="24"/>
  <c r="J6" i="24" s="1"/>
  <c r="F5" i="24"/>
  <c r="J5" i="24" s="1"/>
  <c r="J4" i="24"/>
  <c r="F4" i="24"/>
  <c r="C29" i="23" l="1"/>
  <c r="B60" i="3" l="1"/>
  <c r="B61" i="3"/>
  <c r="B62" i="3"/>
  <c r="B63" i="3"/>
  <c r="B64" i="3"/>
  <c r="B65" i="3"/>
  <c r="B66" i="3"/>
  <c r="B67" i="3"/>
  <c r="B68" i="3"/>
  <c r="B69" i="3"/>
  <c r="B70" i="3"/>
  <c r="B71" i="3"/>
  <c r="B72" i="3"/>
  <c r="B59" i="3"/>
  <c r="C9" i="3"/>
  <c r="D9" i="3"/>
  <c r="C10" i="3"/>
  <c r="D10" i="3"/>
  <c r="C11" i="3"/>
  <c r="D11" i="3"/>
  <c r="C12" i="3"/>
  <c r="D12" i="3"/>
  <c r="C13" i="3"/>
  <c r="D13" i="3"/>
  <c r="C14" i="3"/>
  <c r="D14" i="3"/>
  <c r="C15" i="3"/>
  <c r="D15" i="3"/>
  <c r="C16" i="3"/>
  <c r="D16" i="3"/>
  <c r="C17" i="3"/>
  <c r="D17" i="3"/>
  <c r="C18" i="3"/>
  <c r="D18" i="3"/>
  <c r="B18" i="3"/>
  <c r="B17" i="3"/>
  <c r="B16" i="3"/>
  <c r="B15" i="3"/>
  <c r="B14" i="3"/>
  <c r="B13" i="3"/>
  <c r="B12" i="3"/>
  <c r="B11" i="3"/>
  <c r="B10" i="3"/>
  <c r="B9" i="3"/>
  <c r="B6" i="3"/>
  <c r="C6" i="3"/>
  <c r="D6" i="3"/>
  <c r="B7" i="3"/>
  <c r="C7" i="3"/>
  <c r="D7" i="3"/>
  <c r="B8" i="3"/>
  <c r="C8" i="3"/>
  <c r="D8" i="3"/>
  <c r="B4" i="3"/>
  <c r="C4" i="3"/>
  <c r="D4" i="3"/>
  <c r="B5" i="3"/>
  <c r="C5" i="3"/>
  <c r="D5" i="3"/>
  <c r="C3" i="3"/>
  <c r="D3" i="3"/>
  <c r="B3" i="3"/>
  <c r="C21" i="3" l="1"/>
  <c r="D21" i="3"/>
  <c r="C22" i="3"/>
  <c r="D22" i="3"/>
  <c r="C23" i="3"/>
  <c r="D23" i="3"/>
  <c r="C24" i="3"/>
  <c r="D24" i="3"/>
  <c r="C25" i="3"/>
  <c r="D25" i="3"/>
  <c r="C26" i="3"/>
  <c r="D26" i="3"/>
  <c r="C27" i="3"/>
  <c r="D27" i="3"/>
  <c r="C28" i="3"/>
  <c r="D28" i="3"/>
  <c r="C29" i="3"/>
  <c r="D29" i="3"/>
  <c r="C30" i="3"/>
  <c r="D30" i="3"/>
  <c r="C31" i="3"/>
  <c r="D31" i="3"/>
  <c r="C32" i="3"/>
  <c r="D32" i="3"/>
  <c r="B32" i="3"/>
  <c r="B31" i="3"/>
  <c r="B30" i="3"/>
  <c r="B29" i="3"/>
  <c r="B28" i="3"/>
  <c r="B27" i="3"/>
  <c r="B26" i="3"/>
  <c r="B25" i="3"/>
  <c r="B24" i="3"/>
  <c r="B23" i="3"/>
  <c r="B22" i="3"/>
  <c r="B21" i="3"/>
  <c r="C19" i="3"/>
  <c r="D19" i="3"/>
  <c r="B19" i="3"/>
  <c r="C33" i="3" l="1"/>
  <c r="G33" i="3" s="1"/>
  <c r="B33" i="3"/>
  <c r="F30" i="3" s="1"/>
  <c r="D33" i="3"/>
  <c r="H29" i="3" s="1"/>
  <c r="F29" i="3" l="1"/>
  <c r="G23" i="3"/>
  <c r="G31" i="3"/>
  <c r="F24" i="3"/>
  <c r="G28" i="3"/>
  <c r="F33" i="3"/>
  <c r="G25" i="3"/>
  <c r="G22" i="3"/>
  <c r="G30" i="3"/>
  <c r="G27" i="3"/>
  <c r="G24" i="3"/>
  <c r="G32" i="3"/>
  <c r="G21" i="3"/>
  <c r="G29" i="3"/>
  <c r="G26" i="3"/>
  <c r="F25" i="3"/>
  <c r="F27" i="3"/>
  <c r="F26" i="3"/>
  <c r="F21" i="3"/>
  <c r="F23" i="3"/>
  <c r="F32" i="3"/>
  <c r="F22" i="3"/>
  <c r="F31" i="3"/>
  <c r="F28" i="3"/>
  <c r="H25" i="3"/>
  <c r="H27" i="3"/>
  <c r="H21" i="3"/>
  <c r="H22" i="3"/>
  <c r="H24" i="3"/>
  <c r="H28" i="3"/>
  <c r="H32" i="3"/>
  <c r="H33" i="3"/>
  <c r="H30" i="3"/>
  <c r="H26" i="3"/>
  <c r="H23" i="3"/>
  <c r="H31" i="3"/>
</calcChain>
</file>

<file path=xl/sharedStrings.xml><?xml version="1.0" encoding="utf-8"?>
<sst xmlns="http://schemas.openxmlformats.org/spreadsheetml/2006/main" count="200" uniqueCount="114">
  <si>
    <t>Sexo</t>
  </si>
  <si>
    <t>Hombres</t>
  </si>
  <si>
    <t>Mujeres</t>
  </si>
  <si>
    <t>Condición de seguridad social</t>
  </si>
  <si>
    <t>Sin seguridad social</t>
  </si>
  <si>
    <t>Beneficiario L3728</t>
  </si>
  <si>
    <t>Beneficiario contributivo/otros</t>
  </si>
  <si>
    <t>Edades quinquenales</t>
  </si>
  <si>
    <t>65-69</t>
  </si>
  <si>
    <t>70-74</t>
  </si>
  <si>
    <t>75-79</t>
  </si>
  <si>
    <t>80-84</t>
  </si>
  <si>
    <t>85-89</t>
  </si>
  <si>
    <t>90+</t>
  </si>
  <si>
    <t>Total</t>
  </si>
  <si>
    <t>AREA de Residencia</t>
  </si>
  <si>
    <t>Urbana</t>
  </si>
  <si>
    <t>Rural</t>
  </si>
  <si>
    <t>Acividad Económica Agrupada</t>
  </si>
  <si>
    <t>Ocupados</t>
  </si>
  <si>
    <t>Desocupados</t>
  </si>
  <si>
    <t>Inactivos</t>
  </si>
  <si>
    <t>Categoría ocup. princ. últ. 7 días (Ocup. y Desoc. 2a. y más veces)</t>
  </si>
  <si>
    <t>Empleado / obrero público</t>
  </si>
  <si>
    <t>Empleado / obrero privado</t>
  </si>
  <si>
    <t>Empleador o patrón</t>
  </si>
  <si>
    <t>Trabajador por cuenta propia</t>
  </si>
  <si>
    <t>Trabajador familiar no remunerado</t>
  </si>
  <si>
    <t>Empleado doméstico</t>
  </si>
  <si>
    <t>Ing por actividad principal corregido</t>
  </si>
  <si>
    <t>Ing por actividad secundaria corregido</t>
  </si>
  <si>
    <t>Ing por otras actividades laborales corregido</t>
  </si>
  <si>
    <t>Ing por alquileres o rentas netas</t>
  </si>
  <si>
    <t>Ing por intereses o dividendos</t>
  </si>
  <si>
    <t>Ing por ayuda familiar del país</t>
  </si>
  <si>
    <t>Ing por jubilación</t>
  </si>
  <si>
    <t>Ing del Estado Monetario Tekopora</t>
  </si>
  <si>
    <t>Ing por pensión</t>
  </si>
  <si>
    <t>Ing por divorcio y cuidado de hijos</t>
  </si>
  <si>
    <t>Ing del Estado Monetario Adulto Mayor</t>
  </si>
  <si>
    <t>Ing del Estado Víveres del programa Sembrando Oportunidades</t>
  </si>
  <si>
    <t>Otros ingresos</t>
  </si>
  <si>
    <t>Otros ingresos agro asignados al jefe</t>
  </si>
  <si>
    <t>Ing por ayuda familiar del exterior 1</t>
  </si>
  <si>
    <t>Ing por ayuda familiar del exterior 2</t>
  </si>
  <si>
    <t>Actividad laboral</t>
  </si>
  <si>
    <t>Alquileres o rentas</t>
  </si>
  <si>
    <t>Intereses o dividendos</t>
  </si>
  <si>
    <t>Ayuda familiar del país</t>
  </si>
  <si>
    <t>Jubilación</t>
  </si>
  <si>
    <t>Tekopora</t>
  </si>
  <si>
    <t>Pensión</t>
  </si>
  <si>
    <t>Divorcio y cuidado de hijos</t>
  </si>
  <si>
    <t>Remesas</t>
  </si>
  <si>
    <t>Ley 3728/2009</t>
  </si>
  <si>
    <t>Quintiles para el total país</t>
  </si>
  <si>
    <t>Quintiles sin pensión AM</t>
  </si>
  <si>
    <t>Observada</t>
  </si>
  <si>
    <t>Decil</t>
  </si>
  <si>
    <t>Con la pensión</t>
  </si>
  <si>
    <t>Sin la pensión</t>
  </si>
  <si>
    <t>Urbano</t>
  </si>
  <si>
    <t>dif</t>
  </si>
  <si>
    <t>Para gráfico</t>
  </si>
  <si>
    <t>Línea de equidad</t>
  </si>
  <si>
    <t>Observada (con pensión)</t>
  </si>
  <si>
    <t>Estimada (sin la pensión)</t>
  </si>
  <si>
    <t>Estimación situación otorgamiento</t>
  </si>
  <si>
    <t>Beneficiario Ley 3728/2009</t>
  </si>
  <si>
    <t>Beneficiario/a contributivo/otros</t>
  </si>
  <si>
    <t>Beneficiario/a Ley 3728/2009</t>
  </si>
  <si>
    <t>(ocupados)</t>
  </si>
  <si>
    <t>Indicador</t>
  </si>
  <si>
    <t>-</t>
  </si>
  <si>
    <t>Beneficiario/a  Ley 3728/2009</t>
  </si>
  <si>
    <t>Ayudas internas y remesas</t>
  </si>
  <si>
    <t>Jubilaciones y pensiones</t>
  </si>
  <si>
    <t>Alquileres y rentas</t>
  </si>
  <si>
    <t>Al menos un adulto mayor</t>
  </si>
  <si>
    <t>Al menos un AM pensionado/jubilado</t>
  </si>
  <si>
    <t>Al menos un beneficiario Ley 3728/2009</t>
  </si>
  <si>
    <t>Sin jubilados/pensionados ni pensión Ley 3728/2009</t>
  </si>
  <si>
    <t>Con beneficio</t>
  </si>
  <si>
    <t>Sin beneficio</t>
  </si>
  <si>
    <t>A favor de estratos pobres</t>
  </si>
  <si>
    <t>A favor de estratos ricos</t>
  </si>
  <si>
    <t>Para gráfico de ejemplo</t>
  </si>
  <si>
    <t>Condición de seguridad social integral</t>
  </si>
  <si>
    <t>Ing por otras actividades corregido</t>
  </si>
  <si>
    <t>Ing por divorcio o cuidado de hijos</t>
  </si>
  <si>
    <t>Ing por víveres de alguna institución pública</t>
  </si>
  <si>
    <t>Ojo, excluir a ingresos 99.999.999.999</t>
  </si>
  <si>
    <t>E01AIMDE</t>
  </si>
  <si>
    <t>E01BIMDE</t>
  </si>
  <si>
    <t>E01CIMDE</t>
  </si>
  <si>
    <t>E01DDE</t>
  </si>
  <si>
    <t>E01EDE</t>
  </si>
  <si>
    <t>E01FDE</t>
  </si>
  <si>
    <t>E01GDE</t>
  </si>
  <si>
    <t>E01HDE</t>
  </si>
  <si>
    <t>E01IDE</t>
  </si>
  <si>
    <t>E01JDE</t>
  </si>
  <si>
    <t>E01KDE</t>
  </si>
  <si>
    <t>E01LDE</t>
  </si>
  <si>
    <t>E01MDE</t>
  </si>
  <si>
    <t>E01KJDE</t>
  </si>
  <si>
    <t>EPH2016</t>
  </si>
  <si>
    <t>Fuente: Elaboración propia con base en DGEEC, Encuesta Permanente de Hogares 2016</t>
  </si>
  <si>
    <t>Curvas de Lorenz de la distribución del ingreso per capita de la población adulta mayor(observada e hipótesis de ausencia de pensión alimentaria). Paraguay 2016</t>
  </si>
  <si>
    <t>Para gráfico (EPH 2016)</t>
  </si>
  <si>
    <t>Curvas de Lorenz de la concentración del ingreso percibido en concepto de pensión alimentaria (observada y estimada en la situación de otorgamiento). Población adulta mayor. Paraguay 2016</t>
  </si>
  <si>
    <t>Pobre extremo</t>
  </si>
  <si>
    <t>Pobre (total)</t>
  </si>
  <si>
    <t>Pobre no extremo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</si>
</sst>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1" fillId="0" borderId="0" xfId="0" applyFont="1"/>
    <xf numFmtId="166" fontId="0" fillId="0" borderId="0" xfId="0" applyNumberFormat="1"/>
    <xf numFmtId="0" fontId="2" fillId="0" borderId="0" xfId="0" applyFont="1"/>
    <xf numFmtId="164" fontId="2" fillId="0" borderId="0" xfId="0" applyNumberFormat="1" applyFont="1"/>
    <xf numFmtId="3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3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'F1'!$C$3</c:f>
              <c:strCache>
                <c:ptCount val="1"/>
                <c:pt idx="0">
                  <c:v>Con beneficio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/>
              <c:tx>
                <c:rich>
                  <a:bodyPr/>
                  <a:lstStyle/>
                  <a:p>
                    <a:fld id="{55E5CA9F-E1AB-4D8D-BF0D-33F67AC3A4BF}" type="VALUE">
                      <a:rPr lang="en-US"/>
                      <a:pPr/>
                      <a:t>[VALOR]</a:t>
                    </a:fld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CEA0-4110-B4AA-0FF33BB4DE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'F1'!$B$4:$B$6</c:f>
              <c:strCache>
                <c:ptCount val="3"/>
                <c:pt idx="0">
                  <c:v>Pobre (total)</c:v>
                </c:pt>
                <c:pt idx="1">
                  <c:v>Pobre no extremo</c:v>
                </c:pt>
                <c:pt idx="2">
                  <c:v>Pobre extremo</c:v>
                </c:pt>
              </c:strCache>
            </c:strRef>
          </c:cat>
          <c:val>
            <c:numRef>
              <c:f>'F1'!$C$4:$C$6</c:f>
              <c:numCache>
                <c:formatCode>0.0</c:formatCode>
                <c:ptCount val="3"/>
                <c:pt idx="0">
                  <c:v>24.5</c:v>
                </c:pt>
                <c:pt idx="1">
                  <c:v>23.3</c:v>
                </c:pt>
                <c:pt idx="2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A0-4110-B4AA-0FF33BB4DE3C}"/>
            </c:ext>
          </c:extLst>
        </c:ser>
        <c:ser>
          <c:idx val="1"/>
          <c:order val="1"/>
          <c:tx>
            <c:strRef>
              <c:f>'F1'!$D$3</c:f>
              <c:strCache>
                <c:ptCount val="1"/>
                <c:pt idx="0">
                  <c:v>Sin beneficio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'F1'!$B$4:$B$6</c:f>
              <c:strCache>
                <c:ptCount val="3"/>
                <c:pt idx="0">
                  <c:v>Pobre (total)</c:v>
                </c:pt>
                <c:pt idx="1">
                  <c:v>Pobre no extremo</c:v>
                </c:pt>
                <c:pt idx="2">
                  <c:v>Pobre extremo</c:v>
                </c:pt>
              </c:strCache>
            </c:strRef>
          </c:cat>
          <c:val>
            <c:numRef>
              <c:f>'F1'!$D$4:$D$6</c:f>
              <c:numCache>
                <c:formatCode>0.0</c:formatCode>
                <c:ptCount val="3"/>
                <c:pt idx="0">
                  <c:v>57.1</c:v>
                </c:pt>
                <c:pt idx="1">
                  <c:v>39.5</c:v>
                </c:pt>
                <c:pt idx="2">
                  <c:v>17.600000000000001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A0-4110-B4AA-0FF33BB4D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19367424"/>
        <c:axId val="-1219364704"/>
      </c:barChart>
      <c:catAx>
        <c:axId val="-121936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19364704"/>
        <c:crosses val="autoZero"/>
        <c:auto val="1"/>
        <c:lblAlgn val="ctr"/>
        <c:lblOffset val="100"/>
        <c:noMultiLvlLbl val="0"/>
      </c:catAx>
      <c:valAx>
        <c:axId val="-121936470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Y"/>
                  <a:t>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19367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'F11'!#REF!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'F11'!$C$3:$C$13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75</c:v>
                </c:pt>
                <c:pt idx="5">
                  <c:v>80</c:v>
                </c:pt>
                <c:pt idx="6">
                  <c:v>82.5</c:v>
                </c:pt>
                <c:pt idx="7">
                  <c:v>85</c:v>
                </c:pt>
                <c:pt idx="8">
                  <c:v>88</c:v>
                </c:pt>
                <c:pt idx="9">
                  <c:v>92.5</c:v>
                </c:pt>
                <c:pt idx="10">
                  <c:v>99.999999999980531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'F10'!#REF!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D2-465F-A1C8-A1F226C7615A}"/>
            </c:ext>
          </c:extLst>
        </c:ser>
        <c:ser>
          <c:idx val="2"/>
          <c:order val="1"/>
          <c:tx>
            <c:strRef>
              <c:f>'F11'!$D$2</c:f>
              <c:strCache>
                <c:ptCount val="1"/>
                <c:pt idx="0">
                  <c:v>A favor de estratos ricos</c:v>
                </c:pt>
              </c:strCache>
            </c:strRef>
          </c:tx>
          <c:spPr>
            <a:ln w="25400"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'F11'!$D$3:$D$13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15</c:v>
                </c:pt>
                <c:pt idx="6">
                  <c:v>25</c:v>
                </c:pt>
                <c:pt idx="7">
                  <c:v>40</c:v>
                </c:pt>
                <c:pt idx="8">
                  <c:v>60</c:v>
                </c:pt>
                <c:pt idx="9">
                  <c:v>80</c:v>
                </c:pt>
                <c:pt idx="10">
                  <c:v>100.00000000001951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'F10'!#REF!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CD2-465F-A1C8-A1F226C7615A}"/>
            </c:ext>
          </c:extLst>
        </c:ser>
        <c:ser>
          <c:idx val="3"/>
          <c:order val="2"/>
          <c:tx>
            <c:strRef>
              <c:f>'F10'!#REF!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val>
            <c:numRef>
              <c:f>'F10'!#REF!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'F10'!#REF!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CD2-465F-A1C8-A1F226C76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65294800"/>
        <c:axId val="-1265294256"/>
      </c:lineChart>
      <c:catAx>
        <c:axId val="-126529480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PY"/>
                  <a:t>Decil de ingreso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1265294256"/>
        <c:crosses val="autoZero"/>
        <c:auto val="0"/>
        <c:lblAlgn val="ctr"/>
        <c:lblOffset val="100"/>
        <c:noMultiLvlLbl val="0"/>
      </c:catAx>
      <c:valAx>
        <c:axId val="-126529425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PY"/>
                  <a:t>% acumulado del ingreso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-1265294800"/>
        <c:crossesAt val="1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'F12'!$C$4</c:f>
              <c:strCache>
                <c:ptCount val="1"/>
                <c:pt idx="0">
                  <c:v>Observada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'F12'!$B$5:$B$15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'F12'!$C$5:$C$15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4.5180652056209167</c:v>
                </c:pt>
                <c:pt idx="2">
                  <c:v>15.392433246489102</c:v>
                </c:pt>
                <c:pt idx="3">
                  <c:v>29.208109969140018</c:v>
                </c:pt>
                <c:pt idx="4">
                  <c:v>46.555209753576399</c:v>
                </c:pt>
                <c:pt idx="5">
                  <c:v>63.440324553461025</c:v>
                </c:pt>
                <c:pt idx="6">
                  <c:v>77.521414231745908</c:v>
                </c:pt>
                <c:pt idx="7">
                  <c:v>88.582238726108002</c:v>
                </c:pt>
                <c:pt idx="8">
                  <c:v>94.539986810989134</c:v>
                </c:pt>
                <c:pt idx="9">
                  <c:v>98.45225337170335</c:v>
                </c:pt>
                <c:pt idx="10">
                  <c:v>99.999999999986656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0BE-4D25-ACF6-DEE31D4445B2}"/>
            </c:ext>
          </c:extLst>
        </c:ser>
        <c:ser>
          <c:idx val="2"/>
          <c:order val="1"/>
          <c:tx>
            <c:strRef>
              <c:f>'F12'!$D$4</c:f>
              <c:strCache>
                <c:ptCount val="1"/>
                <c:pt idx="0">
                  <c:v>Estimación situación otorgamiento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'F12'!$B$5:$B$15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'F12'!$D$5:$D$15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30.575481585654874</c:v>
                </c:pt>
                <c:pt idx="2">
                  <c:v>49.682520238329971</c:v>
                </c:pt>
                <c:pt idx="3">
                  <c:v>61.091836776455402</c:v>
                </c:pt>
                <c:pt idx="4">
                  <c:v>73.689448660081638</c:v>
                </c:pt>
                <c:pt idx="5">
                  <c:v>83.556710228812335</c:v>
                </c:pt>
                <c:pt idx="6">
                  <c:v>88.859217819674711</c:v>
                </c:pt>
                <c:pt idx="7">
                  <c:v>93.580926956998184</c:v>
                </c:pt>
                <c:pt idx="8">
                  <c:v>96.096165179177916</c:v>
                </c:pt>
                <c:pt idx="9">
                  <c:v>99.558431229902922</c:v>
                </c:pt>
                <c:pt idx="10">
                  <c:v>99.999999999999943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0BE-4D25-ACF6-DEE31D4445B2}"/>
            </c:ext>
          </c:extLst>
        </c:ser>
        <c:ser>
          <c:idx val="3"/>
          <c:order val="2"/>
          <c:tx>
            <c:strRef>
              <c:f>'F12'!$E$4</c:f>
              <c:strCache>
                <c:ptCount val="1"/>
                <c:pt idx="0">
                  <c:v>Línea de equidad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'F12'!$B$5:$B$15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'F12'!$E$5:$E$15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BE-4D25-ACF6-DEE31D444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65297520"/>
        <c:axId val="-1265300240"/>
      </c:lineChart>
      <c:catAx>
        <c:axId val="-126529752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PY"/>
                  <a:t>Decil de ingreso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1265300240"/>
        <c:crosses val="autoZero"/>
        <c:auto val="0"/>
        <c:lblAlgn val="ctr"/>
        <c:lblOffset val="100"/>
        <c:noMultiLvlLbl val="0"/>
      </c:catAx>
      <c:valAx>
        <c:axId val="-126530024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PY"/>
                  <a:t>% acumulado del ingreso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-1265297520"/>
        <c:crossesAt val="1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2"/>
          <c:order val="0"/>
          <c:tx>
            <c:strRef>
              <c:f>'F2'!$N$3:$N$4</c:f>
              <c:strCache>
                <c:ptCount val="2"/>
                <c:pt idx="1">
                  <c:v>Beneficiario/a contributivo/otros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'F2'!$K$5:$K$10</c:f>
              <c:strCache>
                <c:ptCount val="6"/>
                <c:pt idx="0">
                  <c:v>65-69</c:v>
                </c:pt>
                <c:pt idx="1">
                  <c:v>70-74</c:v>
                </c:pt>
                <c:pt idx="2">
                  <c:v>75-79</c:v>
                </c:pt>
                <c:pt idx="3">
                  <c:v>80-84</c:v>
                </c:pt>
                <c:pt idx="4">
                  <c:v>85-89</c:v>
                </c:pt>
                <c:pt idx="5">
                  <c:v>90+</c:v>
                </c:pt>
              </c:strCache>
            </c:strRef>
          </c:cat>
          <c:val>
            <c:numRef>
              <c:f>'F2'!$N$5:$N$10</c:f>
              <c:numCache>
                <c:formatCode>0.0</c:formatCode>
                <c:ptCount val="6"/>
                <c:pt idx="0">
                  <c:v>-2.3720373989028807</c:v>
                </c:pt>
                <c:pt idx="1">
                  <c:v>-2.7931785888101661</c:v>
                </c:pt>
                <c:pt idx="2">
                  <c:v>-1.8176082017369015</c:v>
                </c:pt>
                <c:pt idx="3">
                  <c:v>-0.6180161364086586</c:v>
                </c:pt>
                <c:pt idx="4">
                  <c:v>-0.48741834581023213</c:v>
                </c:pt>
                <c:pt idx="5">
                  <c:v>-0.12790757393815927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F1-41A3-9213-547841AEC1DF}"/>
            </c:ext>
          </c:extLst>
        </c:ser>
        <c:ser>
          <c:idx val="1"/>
          <c:order val="1"/>
          <c:tx>
            <c:strRef>
              <c:f>'F2'!$M$3:$M$4</c:f>
              <c:strCache>
                <c:ptCount val="2"/>
                <c:pt idx="1">
                  <c:v>Beneficiario/a Ley 3728/2009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'F2'!$K$5:$K$10</c:f>
              <c:strCache>
                <c:ptCount val="6"/>
                <c:pt idx="0">
                  <c:v>65-69</c:v>
                </c:pt>
                <c:pt idx="1">
                  <c:v>70-74</c:v>
                </c:pt>
                <c:pt idx="2">
                  <c:v>75-79</c:v>
                </c:pt>
                <c:pt idx="3">
                  <c:v>80-84</c:v>
                </c:pt>
                <c:pt idx="4">
                  <c:v>85-89</c:v>
                </c:pt>
                <c:pt idx="5">
                  <c:v>90+</c:v>
                </c:pt>
              </c:strCache>
            </c:strRef>
          </c:cat>
          <c:val>
            <c:numRef>
              <c:f>'F2'!$M$5:$M$10</c:f>
              <c:numCache>
                <c:formatCode>0.0</c:formatCode>
                <c:ptCount val="6"/>
                <c:pt idx="0">
                  <c:v>-1.2815213908909264</c:v>
                </c:pt>
                <c:pt idx="1">
                  <c:v>-3.8450533029746459</c:v>
                </c:pt>
                <c:pt idx="2">
                  <c:v>-3.4451892811985649</c:v>
                </c:pt>
                <c:pt idx="3">
                  <c:v>-2.3786406579780821</c:v>
                </c:pt>
                <c:pt idx="4">
                  <c:v>-1.2553529197410545</c:v>
                </c:pt>
                <c:pt idx="5">
                  <c:v>-0.56176615169398059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F1-41A3-9213-547841AEC1DF}"/>
            </c:ext>
          </c:extLst>
        </c:ser>
        <c:ser>
          <c:idx val="0"/>
          <c:order val="2"/>
          <c:tx>
            <c:strRef>
              <c:f>'F2'!$L$3:$L$4</c:f>
              <c:strCache>
                <c:ptCount val="2"/>
                <c:pt idx="1">
                  <c:v>Sin seguridad social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'F2'!$K$5:$K$10</c:f>
              <c:strCache>
                <c:ptCount val="6"/>
                <c:pt idx="0">
                  <c:v>65-69</c:v>
                </c:pt>
                <c:pt idx="1">
                  <c:v>70-74</c:v>
                </c:pt>
                <c:pt idx="2">
                  <c:v>75-79</c:v>
                </c:pt>
                <c:pt idx="3">
                  <c:v>80-84</c:v>
                </c:pt>
                <c:pt idx="4">
                  <c:v>85-89</c:v>
                </c:pt>
                <c:pt idx="5">
                  <c:v>90+</c:v>
                </c:pt>
              </c:strCache>
            </c:strRef>
          </c:cat>
          <c:val>
            <c:numRef>
              <c:f>'F2'!$L$5:$L$10</c:f>
              <c:numCache>
                <c:formatCode>0.0</c:formatCode>
                <c:ptCount val="6"/>
                <c:pt idx="0">
                  <c:v>-13.146110558122132</c:v>
                </c:pt>
                <c:pt idx="1">
                  <c:v>-6.4582319406978419</c:v>
                </c:pt>
                <c:pt idx="2">
                  <c:v>-2.8599448750149796</c:v>
                </c:pt>
                <c:pt idx="3">
                  <c:v>-2.4074993457882212</c:v>
                </c:pt>
                <c:pt idx="4">
                  <c:v>-0.95184756743272625</c:v>
                </c:pt>
                <c:pt idx="5">
                  <c:v>-0.42065205960541863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F1-41A3-9213-547841AEC1DF}"/>
            </c:ext>
          </c:extLst>
        </c:ser>
        <c:ser>
          <c:idx val="5"/>
          <c:order val="3"/>
          <c:tx>
            <c:strRef>
              <c:f>'F2'!$Q$3:$Q$4</c:f>
              <c:strCache>
                <c:ptCount val="2"/>
                <c:pt idx="1">
                  <c:v>Beneficiario contributivo/otros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'F2'!$K$5:$K$10</c:f>
              <c:strCache>
                <c:ptCount val="6"/>
                <c:pt idx="0">
                  <c:v>65-69</c:v>
                </c:pt>
                <c:pt idx="1">
                  <c:v>70-74</c:v>
                </c:pt>
                <c:pt idx="2">
                  <c:v>75-79</c:v>
                </c:pt>
                <c:pt idx="3">
                  <c:v>80-84</c:v>
                </c:pt>
                <c:pt idx="4">
                  <c:v>85-89</c:v>
                </c:pt>
                <c:pt idx="5">
                  <c:v>90+</c:v>
                </c:pt>
              </c:strCache>
            </c:strRef>
          </c:cat>
          <c:val>
            <c:numRef>
              <c:f>'F2'!$Q$5:$Q$10</c:f>
              <c:numCache>
                <c:formatCode>0.0</c:formatCode>
                <c:ptCount val="6"/>
                <c:pt idx="0">
                  <c:v>2.093722257140691</c:v>
                </c:pt>
                <c:pt idx="1">
                  <c:v>1.4160322239042871</c:v>
                </c:pt>
                <c:pt idx="2">
                  <c:v>1.9425809938638603</c:v>
                </c:pt>
                <c:pt idx="3">
                  <c:v>0.70899437255587705</c:v>
                </c:pt>
                <c:pt idx="4">
                  <c:v>0.78652152540175935</c:v>
                </c:pt>
                <c:pt idx="5">
                  <c:v>0.9489127856215257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3F1-41A3-9213-547841AEC1DF}"/>
            </c:ext>
          </c:extLst>
        </c:ser>
        <c:ser>
          <c:idx val="4"/>
          <c:order val="4"/>
          <c:tx>
            <c:strRef>
              <c:f>'F2'!$P$3:$P$4</c:f>
              <c:strCache>
                <c:ptCount val="2"/>
                <c:pt idx="1">
                  <c:v>Beneficiario L3728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'F2'!$K$5:$K$10</c:f>
              <c:strCache>
                <c:ptCount val="6"/>
                <c:pt idx="0">
                  <c:v>65-69</c:v>
                </c:pt>
                <c:pt idx="1">
                  <c:v>70-74</c:v>
                </c:pt>
                <c:pt idx="2">
                  <c:v>75-79</c:v>
                </c:pt>
                <c:pt idx="3">
                  <c:v>80-84</c:v>
                </c:pt>
                <c:pt idx="4">
                  <c:v>85-89</c:v>
                </c:pt>
                <c:pt idx="5">
                  <c:v>90+</c:v>
                </c:pt>
              </c:strCache>
            </c:strRef>
          </c:cat>
          <c:val>
            <c:numRef>
              <c:f>'F2'!$P$5:$P$10</c:f>
              <c:numCache>
                <c:formatCode>0.0</c:formatCode>
                <c:ptCount val="6"/>
                <c:pt idx="0">
                  <c:v>1.5950539143875235</c:v>
                </c:pt>
                <c:pt idx="1">
                  <c:v>4.5518465891721229</c:v>
                </c:pt>
                <c:pt idx="2">
                  <c:v>2.9937220125755402</c:v>
                </c:pt>
                <c:pt idx="3">
                  <c:v>2.7638307706981604</c:v>
                </c:pt>
                <c:pt idx="4">
                  <c:v>1.7300538777027505</c:v>
                </c:pt>
                <c:pt idx="5">
                  <c:v>0.85817911462524066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F1-41A3-9213-547841AEC1DF}"/>
            </c:ext>
          </c:extLst>
        </c:ser>
        <c:ser>
          <c:idx val="3"/>
          <c:order val="5"/>
          <c:tx>
            <c:strRef>
              <c:f>'F2'!$O$3:$O$4</c:f>
              <c:strCache>
                <c:ptCount val="2"/>
                <c:pt idx="1">
                  <c:v>Sin seguridad social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'F2'!$K$5:$K$10</c:f>
              <c:strCache>
                <c:ptCount val="6"/>
                <c:pt idx="0">
                  <c:v>65-69</c:v>
                </c:pt>
                <c:pt idx="1">
                  <c:v>70-74</c:v>
                </c:pt>
                <c:pt idx="2">
                  <c:v>75-79</c:v>
                </c:pt>
                <c:pt idx="3">
                  <c:v>80-84</c:v>
                </c:pt>
                <c:pt idx="4">
                  <c:v>85-89</c:v>
                </c:pt>
                <c:pt idx="5">
                  <c:v>90+</c:v>
                </c:pt>
              </c:strCache>
            </c:strRef>
          </c:cat>
          <c:val>
            <c:numRef>
              <c:f>'F2'!$O$5:$O$10</c:f>
              <c:numCache>
                <c:formatCode>0.0</c:formatCode>
                <c:ptCount val="6"/>
                <c:pt idx="0">
                  <c:v>14.545756916913883</c:v>
                </c:pt>
                <c:pt idx="1">
                  <c:v>6.1627972383703158</c:v>
                </c:pt>
                <c:pt idx="2">
                  <c:v>4.4337216212712987</c:v>
                </c:pt>
                <c:pt idx="3">
                  <c:v>3.0568198215163527</c:v>
                </c:pt>
                <c:pt idx="4">
                  <c:v>1.538070234220045</c:v>
                </c:pt>
                <c:pt idx="5">
                  <c:v>0.6454074333131975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F1-41A3-9213-547841AEC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1271628016"/>
        <c:axId val="-1271633456"/>
      </c:barChart>
      <c:catAx>
        <c:axId val="-12716280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Y" sz="900"/>
                  <a:t>Edad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71633456"/>
        <c:crosses val="autoZero"/>
        <c:auto val="1"/>
        <c:lblAlgn val="ctr"/>
        <c:lblOffset val="100"/>
        <c:noMultiLvlLbl val="0"/>
      </c:catAx>
      <c:valAx>
        <c:axId val="-1271633456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Y"/>
                  <a:t>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0;[Black]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71628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'F4'!$L$21</c:f>
              <c:strCache>
                <c:ptCount val="1"/>
                <c:pt idx="0">
                  <c:v>Actividad laboral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'F4'!$M$20:$O$20</c:f>
              <c:strCache>
                <c:ptCount val="3"/>
                <c:pt idx="0">
                  <c:v>Beneficiario/a contributivo/otros</c:v>
                </c:pt>
                <c:pt idx="1">
                  <c:v>Beneficiario/a  Ley 3728/2009</c:v>
                </c:pt>
                <c:pt idx="2">
                  <c:v>Sin seguridad social</c:v>
                </c:pt>
              </c:strCache>
            </c:strRef>
          </c:cat>
          <c:val>
            <c:numRef>
              <c:f>'F4'!$M$21:$O$21</c:f>
              <c:numCache>
                <c:formatCode>0.0</c:formatCode>
                <c:ptCount val="3"/>
                <c:pt idx="0">
                  <c:v>10.984952818155909</c:v>
                </c:pt>
                <c:pt idx="1">
                  <c:v>20.34717664826087</c:v>
                </c:pt>
                <c:pt idx="2">
                  <c:v>57.482070657502639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02-49CE-908A-CDDA7A830C9B}"/>
            </c:ext>
          </c:extLst>
        </c:ser>
        <c:ser>
          <c:idx val="1"/>
          <c:order val="1"/>
          <c:tx>
            <c:strRef>
              <c:f>'F4'!$L$22</c:f>
              <c:strCache>
                <c:ptCount val="1"/>
                <c:pt idx="0">
                  <c:v>Alquileres y rentas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'F4'!$M$20:$O$20</c:f>
              <c:strCache>
                <c:ptCount val="3"/>
                <c:pt idx="0">
                  <c:v>Beneficiario/a contributivo/otros</c:v>
                </c:pt>
                <c:pt idx="1">
                  <c:v>Beneficiario/a  Ley 3728/2009</c:v>
                </c:pt>
                <c:pt idx="2">
                  <c:v>Sin seguridad social</c:v>
                </c:pt>
              </c:strCache>
            </c:strRef>
          </c:cat>
          <c:val>
            <c:numRef>
              <c:f>'F4'!$M$22:$O$22</c:f>
              <c:numCache>
                <c:formatCode>0.0</c:formatCode>
                <c:ptCount val="3"/>
                <c:pt idx="0">
                  <c:v>6.7759114888750629</c:v>
                </c:pt>
                <c:pt idx="1">
                  <c:v>0.41720526847172923</c:v>
                </c:pt>
                <c:pt idx="2">
                  <c:v>14.72453736145377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02-49CE-908A-CDDA7A830C9B}"/>
            </c:ext>
          </c:extLst>
        </c:ser>
        <c:ser>
          <c:idx val="2"/>
          <c:order val="2"/>
          <c:tx>
            <c:strRef>
              <c:f>'F4'!$L$23</c:f>
              <c:strCache>
                <c:ptCount val="1"/>
                <c:pt idx="0">
                  <c:v>Ayudas internas y remesas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1.77777777777777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A2C-42EA-B2FD-688D44911C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'F4'!$M$20:$O$20</c:f>
              <c:strCache>
                <c:ptCount val="3"/>
                <c:pt idx="0">
                  <c:v>Beneficiario/a contributivo/otros</c:v>
                </c:pt>
                <c:pt idx="1">
                  <c:v>Beneficiario/a  Ley 3728/2009</c:v>
                </c:pt>
                <c:pt idx="2">
                  <c:v>Sin seguridad social</c:v>
                </c:pt>
              </c:strCache>
            </c:strRef>
          </c:cat>
          <c:val>
            <c:numRef>
              <c:f>'F4'!$M$23:$O$23</c:f>
              <c:numCache>
                <c:formatCode>0.0</c:formatCode>
                <c:ptCount val="3"/>
                <c:pt idx="0">
                  <c:v>2.3352051769718574</c:v>
                </c:pt>
                <c:pt idx="1">
                  <c:v>13.864618063821178</c:v>
                </c:pt>
                <c:pt idx="2">
                  <c:v>18.794152589048114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02-49CE-908A-CDDA7A830C9B}"/>
            </c:ext>
          </c:extLst>
        </c:ser>
        <c:ser>
          <c:idx val="3"/>
          <c:order val="3"/>
          <c:tx>
            <c:strRef>
              <c:f>'F4'!$L$24</c:f>
              <c:strCache>
                <c:ptCount val="1"/>
                <c:pt idx="0">
                  <c:v>Jubilaciones y pensiones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A2C-42EA-B2FD-688D44911C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C02-49CE-908A-CDDA7A830C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ln w="0" cap="flat">
                      <a:noFill/>
                    </a:ln>
                    <a:solidFill>
                      <a:schemeClr val="tx1"/>
                    </a:solidFill>
                    <a:effectLst>
                      <a:glow>
                        <a:schemeClr val="bg1">
                          <a:alpha val="40000"/>
                        </a:schemeClr>
                      </a:glow>
                    </a:effectLst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'F4'!$M$20:$O$20</c:f>
              <c:strCache>
                <c:ptCount val="3"/>
                <c:pt idx="0">
                  <c:v>Beneficiario/a contributivo/otros</c:v>
                </c:pt>
                <c:pt idx="1">
                  <c:v>Beneficiario/a  Ley 3728/2009</c:v>
                </c:pt>
                <c:pt idx="2">
                  <c:v>Sin seguridad social</c:v>
                </c:pt>
              </c:strCache>
            </c:strRef>
          </c:cat>
          <c:val>
            <c:numRef>
              <c:f>'F4'!$M$24:$O$24</c:f>
              <c:numCache>
                <c:formatCode>0.0</c:formatCode>
                <c:ptCount val="3"/>
                <c:pt idx="0">
                  <c:v>77.39384961409398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02-49CE-908A-CDDA7A830C9B}"/>
            </c:ext>
          </c:extLst>
        </c:ser>
        <c:ser>
          <c:idx val="4"/>
          <c:order val="4"/>
          <c:tx>
            <c:strRef>
              <c:f>'F4'!$L$25</c:f>
              <c:strCache>
                <c:ptCount val="1"/>
                <c:pt idx="0">
                  <c:v>Ley 3728/2009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2C-42EA-B2FD-688D44911C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2C-42EA-B2FD-688D44911C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'F4'!$M$20:$O$20</c:f>
              <c:strCache>
                <c:ptCount val="3"/>
                <c:pt idx="0">
                  <c:v>Beneficiario/a contributivo/otros</c:v>
                </c:pt>
                <c:pt idx="1">
                  <c:v>Beneficiario/a  Ley 3728/2009</c:v>
                </c:pt>
                <c:pt idx="2">
                  <c:v>Sin seguridad social</c:v>
                </c:pt>
              </c:strCache>
            </c:strRef>
          </c:cat>
          <c:val>
            <c:numRef>
              <c:f>'F4'!$M$25:$O$25</c:f>
              <c:numCache>
                <c:formatCode>0.0</c:formatCode>
                <c:ptCount val="3"/>
                <c:pt idx="0">
                  <c:v>0</c:v>
                </c:pt>
                <c:pt idx="1">
                  <c:v>61.003312402012966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02-49CE-908A-CDDA7A830C9B}"/>
            </c:ext>
          </c:extLst>
        </c:ser>
        <c:ser>
          <c:idx val="5"/>
          <c:order val="5"/>
          <c:tx>
            <c:strRef>
              <c:f>'F4'!$L$26</c:f>
              <c:strCache>
                <c:ptCount val="1"/>
                <c:pt idx="0">
                  <c:v>Otros ingresos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'F4'!$M$20:$O$20</c:f>
              <c:strCache>
                <c:ptCount val="3"/>
                <c:pt idx="0">
                  <c:v>Beneficiario/a contributivo/otros</c:v>
                </c:pt>
                <c:pt idx="1">
                  <c:v>Beneficiario/a  Ley 3728/2009</c:v>
                </c:pt>
                <c:pt idx="2">
                  <c:v>Sin seguridad social</c:v>
                </c:pt>
              </c:strCache>
            </c:strRef>
          </c:cat>
          <c:val>
            <c:numRef>
              <c:f>'F4'!$M$26:$O$26</c:f>
              <c:numCache>
                <c:formatCode>0.0</c:formatCode>
                <c:ptCount val="3"/>
                <c:pt idx="0">
                  <c:v>2.5100809019031955</c:v>
                </c:pt>
                <c:pt idx="1">
                  <c:v>4.3676876174332575</c:v>
                </c:pt>
                <c:pt idx="2">
                  <c:v>8.9992393919954843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02-49CE-908A-CDDA7A830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271626384"/>
        <c:axId val="-1271625296"/>
      </c:barChart>
      <c:catAx>
        <c:axId val="-127162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71625296"/>
        <c:crosses val="autoZero"/>
        <c:auto val="1"/>
        <c:lblAlgn val="ctr"/>
        <c:lblOffset val="100"/>
        <c:noMultiLvlLbl val="0"/>
      </c:catAx>
      <c:valAx>
        <c:axId val="-12716252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71626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'F4'!$L$21</c:f>
              <c:strCache>
                <c:ptCount val="1"/>
                <c:pt idx="0">
                  <c:v>Actividad laboral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'F5'!$B$20:$E$20</c:f>
              <c:strCache>
                <c:ptCount val="4"/>
                <c:pt idx="0">
                  <c:v>Al menos un adulto mayor</c:v>
                </c:pt>
                <c:pt idx="1">
                  <c:v>Al menos un AM pensionado/jubilado</c:v>
                </c:pt>
                <c:pt idx="2">
                  <c:v>Al menos un beneficiario Ley 3728/2009</c:v>
                </c:pt>
                <c:pt idx="3">
                  <c:v>Sin jubilados/pensionados ni pensión Ley 3728/2009</c:v>
                </c:pt>
              </c:strCache>
            </c:strRef>
          </c:cat>
          <c:val>
            <c:numRef>
              <c:f>'F5'!$B$21:$E$21</c:f>
              <c:numCache>
                <c:formatCode>0.0</c:formatCode>
                <c:ptCount val="4"/>
                <c:pt idx="0">
                  <c:v>65.372431054575713</c:v>
                </c:pt>
                <c:pt idx="1">
                  <c:v>49.471317235193737</c:v>
                </c:pt>
                <c:pt idx="2">
                  <c:v>56.398850617694606</c:v>
                </c:pt>
                <c:pt idx="3">
                  <c:v>78.386855730575476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72-428F-ABEB-19593F1DBCE9}"/>
            </c:ext>
          </c:extLst>
        </c:ser>
        <c:ser>
          <c:idx val="1"/>
          <c:order val="1"/>
          <c:tx>
            <c:strRef>
              <c:f>'F4'!$L$22</c:f>
              <c:strCache>
                <c:ptCount val="1"/>
                <c:pt idx="0">
                  <c:v>Alquileres y rentas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0"/>
                  <c:y val="2.1333333333333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45-4CB7-9D47-BB0917432E1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445-4CB7-9D47-BB0917432E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'F5'!$B$20:$E$20</c:f>
              <c:strCache>
                <c:ptCount val="4"/>
                <c:pt idx="0">
                  <c:v>Al menos un adulto mayor</c:v>
                </c:pt>
                <c:pt idx="1">
                  <c:v>Al menos un AM pensionado/jubilado</c:v>
                </c:pt>
                <c:pt idx="2">
                  <c:v>Al menos un beneficiario Ley 3728/2009</c:v>
                </c:pt>
                <c:pt idx="3">
                  <c:v>Sin jubilados/pensionados ni pensión Ley 3728/2009</c:v>
                </c:pt>
              </c:strCache>
            </c:strRef>
          </c:cat>
          <c:val>
            <c:numRef>
              <c:f>'F5'!$B$22:$E$22</c:f>
              <c:numCache>
                <c:formatCode>0.0</c:formatCode>
                <c:ptCount val="4"/>
                <c:pt idx="0">
                  <c:v>5.0118869233829502</c:v>
                </c:pt>
                <c:pt idx="1">
                  <c:v>5.8932704753920007</c:v>
                </c:pt>
                <c:pt idx="2">
                  <c:v>0.23528482802693113</c:v>
                </c:pt>
                <c:pt idx="3">
                  <c:v>6.3389702015437424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72-428F-ABEB-19593F1DBCE9}"/>
            </c:ext>
          </c:extLst>
        </c:ser>
        <c:ser>
          <c:idx val="2"/>
          <c:order val="2"/>
          <c:tx>
            <c:strRef>
              <c:f>'F4'!$L$23</c:f>
              <c:strCache>
                <c:ptCount val="1"/>
                <c:pt idx="0">
                  <c:v>Ayudas internas y remesas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'F5'!$B$20:$E$20</c:f>
              <c:strCache>
                <c:ptCount val="4"/>
                <c:pt idx="0">
                  <c:v>Al menos un adulto mayor</c:v>
                </c:pt>
                <c:pt idx="1">
                  <c:v>Al menos un AM pensionado/jubilado</c:v>
                </c:pt>
                <c:pt idx="2">
                  <c:v>Al menos un beneficiario Ley 3728/2009</c:v>
                </c:pt>
                <c:pt idx="3">
                  <c:v>Sin jubilados/pensionados ni pensión Ley 3728/2009</c:v>
                </c:pt>
              </c:strCache>
            </c:strRef>
          </c:cat>
          <c:val>
            <c:numRef>
              <c:f>'F5'!$B$23:$E$23</c:f>
              <c:numCache>
                <c:formatCode>0.0</c:formatCode>
                <c:ptCount val="4"/>
                <c:pt idx="0">
                  <c:v>7.8401123115289817</c:v>
                </c:pt>
                <c:pt idx="1">
                  <c:v>3.7947622499422735</c:v>
                </c:pt>
                <c:pt idx="2">
                  <c:v>9.7945756784727518</c:v>
                </c:pt>
                <c:pt idx="3">
                  <c:v>9.5552189199525071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72-428F-ABEB-19593F1DBCE9}"/>
            </c:ext>
          </c:extLst>
        </c:ser>
        <c:ser>
          <c:idx val="3"/>
          <c:order val="3"/>
          <c:tx>
            <c:strRef>
              <c:f>'F4'!$L$24</c:f>
              <c:strCache>
                <c:ptCount val="1"/>
                <c:pt idx="0">
                  <c:v>Jubilaciones y pensiones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1.4222222222222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445-4CB7-9D47-BB0917432E1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445-4CB7-9D47-BB0917432E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'F5'!$B$20:$E$20</c:f>
              <c:strCache>
                <c:ptCount val="4"/>
                <c:pt idx="0">
                  <c:v>Al menos un adulto mayor</c:v>
                </c:pt>
                <c:pt idx="1">
                  <c:v>Al menos un AM pensionado/jubilado</c:v>
                </c:pt>
                <c:pt idx="2">
                  <c:v>Al menos un beneficiario Ley 3728/2009</c:v>
                </c:pt>
                <c:pt idx="3">
                  <c:v>Sin jubilados/pensionados ni pensión Ley 3728/2009</c:v>
                </c:pt>
              </c:strCache>
            </c:strRef>
          </c:cat>
          <c:val>
            <c:numRef>
              <c:f>'F5'!$B$24:$E$24</c:f>
              <c:numCache>
                <c:formatCode>0.0</c:formatCode>
                <c:ptCount val="4"/>
                <c:pt idx="0">
                  <c:v>12.047294921729868</c:v>
                </c:pt>
                <c:pt idx="1">
                  <c:v>37.959991926488819</c:v>
                </c:pt>
                <c:pt idx="2">
                  <c:v>1.8945740118873542</c:v>
                </c:pt>
                <c:pt idx="3">
                  <c:v>0.56027177927675531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72-428F-ABEB-19593F1DBCE9}"/>
            </c:ext>
          </c:extLst>
        </c:ser>
        <c:ser>
          <c:idx val="4"/>
          <c:order val="4"/>
          <c:tx>
            <c:strRef>
              <c:f>'F4'!$L$25</c:f>
              <c:strCache>
                <c:ptCount val="1"/>
                <c:pt idx="0">
                  <c:v>Ley 3728/2009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45-4CB7-9D47-BB0917432E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'F5'!$B$20:$E$20</c:f>
              <c:strCache>
                <c:ptCount val="4"/>
                <c:pt idx="0">
                  <c:v>Al menos un adulto mayor</c:v>
                </c:pt>
                <c:pt idx="1">
                  <c:v>Al menos un AM pensionado/jubilado</c:v>
                </c:pt>
                <c:pt idx="2">
                  <c:v>Al menos un beneficiario Ley 3728/2009</c:v>
                </c:pt>
                <c:pt idx="3">
                  <c:v>Sin jubilados/pensionados ni pensión Ley 3728/2009</c:v>
                </c:pt>
              </c:strCache>
            </c:strRef>
          </c:cat>
          <c:val>
            <c:numRef>
              <c:f>'F5'!$B$25:$E$25</c:f>
              <c:numCache>
                <c:formatCode>0.0</c:formatCode>
                <c:ptCount val="4"/>
                <c:pt idx="0">
                  <c:v>5.4060735892781349</c:v>
                </c:pt>
                <c:pt idx="1">
                  <c:v>0.22425058243109283</c:v>
                </c:pt>
                <c:pt idx="2">
                  <c:v>26.769519971072427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372-428F-ABEB-19593F1DBCE9}"/>
            </c:ext>
          </c:extLst>
        </c:ser>
        <c:ser>
          <c:idx val="5"/>
          <c:order val="5"/>
          <c:tx>
            <c:strRef>
              <c:f>'F4'!$L$26</c:f>
              <c:strCache>
                <c:ptCount val="1"/>
                <c:pt idx="0">
                  <c:v>Otros ingresos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'F5'!$B$20:$E$20</c:f>
              <c:strCache>
                <c:ptCount val="4"/>
                <c:pt idx="0">
                  <c:v>Al menos un adulto mayor</c:v>
                </c:pt>
                <c:pt idx="1">
                  <c:v>Al menos un AM pensionado/jubilado</c:v>
                </c:pt>
                <c:pt idx="2">
                  <c:v>Al menos un beneficiario Ley 3728/2009</c:v>
                </c:pt>
                <c:pt idx="3">
                  <c:v>Sin jubilados/pensionados ni pensión Ley 3728/2009</c:v>
                </c:pt>
              </c:strCache>
            </c:strRef>
          </c:cat>
          <c:val>
            <c:numRef>
              <c:f>'F5'!$B$26:$E$26</c:f>
              <c:numCache>
                <c:formatCode>0.0</c:formatCode>
                <c:ptCount val="4"/>
                <c:pt idx="0">
                  <c:v>4.3222011995043568</c:v>
                </c:pt>
                <c:pt idx="1">
                  <c:v>2.6564075305520762</c:v>
                </c:pt>
                <c:pt idx="2">
                  <c:v>4.907194892845931</c:v>
                </c:pt>
                <c:pt idx="3">
                  <c:v>5.1586833686515199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372-428F-ABEB-19593F1DB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271635088"/>
        <c:axId val="-1271623664"/>
      </c:barChart>
      <c:catAx>
        <c:axId val="-12716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71623664"/>
        <c:crosses val="autoZero"/>
        <c:auto val="1"/>
        <c:lblAlgn val="ctr"/>
        <c:lblOffset val="100"/>
        <c:noMultiLvlLbl val="0"/>
      </c:catAx>
      <c:valAx>
        <c:axId val="-127162366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7163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'F6'!$B$3</c:f>
              <c:strCache>
                <c:ptCount val="1"/>
                <c:pt idx="0">
                  <c:v>Con beneficio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'F6'!$A$4:$A$8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'F6'!$B$4:$B$8</c:f>
              <c:numCache>
                <c:formatCode>General</c:formatCode>
                <c:ptCount val="5"/>
                <c:pt idx="0">
                  <c:v>15.5</c:v>
                </c:pt>
                <c:pt idx="1">
                  <c:v>29.5</c:v>
                </c:pt>
                <c:pt idx="2">
                  <c:v>30.7</c:v>
                </c:pt>
                <c:pt idx="3">
                  <c:v>18.2</c:v>
                </c:pt>
                <c:pt idx="4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A6-42E6-88A0-9883DBE017A9}"/>
            </c:ext>
          </c:extLst>
        </c:ser>
        <c:ser>
          <c:idx val="1"/>
          <c:order val="1"/>
          <c:tx>
            <c:strRef>
              <c:f>'F6'!$C$3</c:f>
              <c:strCache>
                <c:ptCount val="1"/>
                <c:pt idx="0">
                  <c:v>Sin beneficio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dLbl>
              <c:idx val="4"/>
              <c:layout/>
              <c:tx>
                <c:rich>
                  <a:bodyPr/>
                  <a:lstStyle/>
                  <a:p>
                    <a:fld id="{AB6280C0-6166-4496-A155-A26A1E21769B}" type="VALUE">
                      <a:rPr lang="en-US"/>
                      <a:pPr/>
                      <a:t>[VALOR]</a:t>
                    </a:fld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4A6-42E6-88A0-9883DBE017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'F6'!$A$4:$A$8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'F6'!$C$4:$C$8</c:f>
              <c:numCache>
                <c:formatCode>General</c:formatCode>
                <c:ptCount val="5"/>
                <c:pt idx="0">
                  <c:v>47.4</c:v>
                </c:pt>
                <c:pt idx="1">
                  <c:v>23.9</c:v>
                </c:pt>
                <c:pt idx="2">
                  <c:v>16.3</c:v>
                </c:pt>
                <c:pt idx="3">
                  <c:v>8.3000000000000007</c:v>
                </c:pt>
                <c:pt idx="4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A6-42E6-88A0-9883DBE01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82034368"/>
        <c:axId val="-1082012064"/>
      </c:barChart>
      <c:catAx>
        <c:axId val="-1082034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Y"/>
                  <a:t>Quintiles</a:t>
                </a:r>
                <a:r>
                  <a:rPr lang="es-PY" baseline="0"/>
                  <a:t> de ingreso</a:t>
                </a:r>
                <a:endParaRPr lang="es-PY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082012064"/>
        <c:crosses val="autoZero"/>
        <c:auto val="1"/>
        <c:lblAlgn val="ctr"/>
        <c:lblOffset val="100"/>
        <c:noMultiLvlLbl val="0"/>
      </c:catAx>
      <c:valAx>
        <c:axId val="-108201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Y"/>
                  <a:t>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08203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'F7'!$C$3</c:f>
              <c:strCache>
                <c:ptCount val="1"/>
                <c:pt idx="0">
                  <c:v>Con beneficio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B7077B2A-350D-4F88-82D0-7C7407EBF108}" type="VALUE">
                      <a:rPr lang="en-US"/>
                      <a:pPr/>
                      <a:t>[VALOR]</a:t>
                    </a:fld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73A3-479E-B9B6-D2878E36E7D5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1CE17961-9FE5-43F3-8741-55F446AEE386}" type="VALUE">
                      <a:rPr lang="en-US"/>
                      <a:pPr/>
                      <a:t>[VALOR]</a:t>
                    </a:fld>
                    <a:endParaRPr lang="es-E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3A3-479E-B9B6-D2878E36E7D5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94528641-4979-40F5-A6FE-51B37B86A22E}" type="VALUE">
                      <a:rPr lang="en-US"/>
                      <a:pPr/>
                      <a:t>[VALOR]</a:t>
                    </a:fld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73A3-479E-B9B6-D2878E36E7D5}"/>
                </c:ext>
              </c:extLst>
            </c:dLbl>
            <c:dLbl>
              <c:idx val="9"/>
              <c:layout>
                <c:manualLayout>
                  <c:x val="0"/>
                  <c:y val="-2.3738872403560832E-2"/>
                </c:manualLayout>
              </c:layout>
              <c:tx>
                <c:rich>
                  <a:bodyPr/>
                  <a:lstStyle/>
                  <a:p>
                    <a:fld id="{CF1590BE-6BF3-4CE6-9B15-AF20C23BDA74}" type="VALUE">
                      <a:rPr lang="en-US"/>
                      <a:pPr/>
                      <a:t>[VALOR]</a:t>
                    </a:fld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3A3-479E-B9B6-D2878E36E7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'F7'!$B$4:$B$13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'F7'!$C$4:$C$13</c:f>
              <c:numCache>
                <c:formatCode>General</c:formatCode>
                <c:ptCount val="10"/>
                <c:pt idx="0">
                  <c:v>5.0999999999999996</c:v>
                </c:pt>
                <c:pt idx="1">
                  <c:v>10.3</c:v>
                </c:pt>
                <c:pt idx="2">
                  <c:v>13.7</c:v>
                </c:pt>
                <c:pt idx="3">
                  <c:v>15.8</c:v>
                </c:pt>
                <c:pt idx="4">
                  <c:v>16.600000000000001</c:v>
                </c:pt>
                <c:pt idx="5">
                  <c:v>14.2</c:v>
                </c:pt>
                <c:pt idx="6">
                  <c:v>11.5</c:v>
                </c:pt>
                <c:pt idx="7">
                  <c:v>6.6</c:v>
                </c:pt>
                <c:pt idx="8" formatCode="0.0">
                  <c:v>4</c:v>
                </c:pt>
                <c:pt idx="9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A3-479E-B9B6-D2878E36E7D5}"/>
            </c:ext>
          </c:extLst>
        </c:ser>
        <c:ser>
          <c:idx val="1"/>
          <c:order val="1"/>
          <c:tx>
            <c:strRef>
              <c:f>'F7'!$D$3</c:f>
              <c:strCache>
                <c:ptCount val="1"/>
                <c:pt idx="0">
                  <c:v>Sin beneficio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Lbl>
              <c:idx val="5"/>
              <c:layout/>
              <c:tx>
                <c:rich>
                  <a:bodyPr/>
                  <a:lstStyle/>
                  <a:p>
                    <a:fld id="{637A6639-11E2-4634-AE9A-DC3D6EA18D07}" type="VALUE">
                      <a:rPr lang="en-US"/>
                      <a:pPr/>
                      <a:t>[VALOR]</a:t>
                    </a:fld>
                    <a:endParaRPr lang="es-E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73A3-479E-B9B6-D2878E36E7D5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ACDDE1B6-B630-424F-8F38-75A9E7B2151B}" type="VALUE">
                      <a:rPr lang="en-US"/>
                      <a:pPr/>
                      <a:t>[VALOR]</a:t>
                    </a:fld>
                    <a:endParaRPr lang="es-E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73A3-479E-B9B6-D2878E36E7D5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901001D5-B1B0-4155-9112-4C472E3ACD09}" type="VALUE">
                      <a:rPr lang="en-US"/>
                      <a:pPr/>
                      <a:t>[VALOR]</a:t>
                    </a:fld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73A3-479E-B9B6-D2878E36E7D5}"/>
                </c:ext>
              </c:extLst>
            </c:dLbl>
            <c:dLbl>
              <c:idx val="8"/>
              <c:layout>
                <c:manualLayout>
                  <c:x val="0"/>
                  <c:y val="1.5825914935707293E-2"/>
                </c:manualLayout>
              </c:layout>
              <c:tx>
                <c:rich>
                  <a:bodyPr/>
                  <a:lstStyle/>
                  <a:p>
                    <a:fld id="{3299F3F2-E896-48D4-B246-BDE386E54DA3}" type="VALUE">
                      <a:rPr lang="en-US"/>
                      <a:pPr/>
                      <a:t>[VALOR]</a:t>
                    </a:fld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73A3-479E-B9B6-D2878E36E7D5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0E2BF255-AD1A-433B-84AA-480AAF605DA0}" type="VALUE">
                      <a:rPr lang="en-US"/>
                      <a:pPr/>
                      <a:t>[VALOR]</a:t>
                    </a:fld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73A3-479E-B9B6-D2878E36E7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'F7'!$B$4:$B$13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'F7'!$D$4:$D$13</c:f>
              <c:numCache>
                <c:formatCode>General</c:formatCode>
                <c:ptCount val="10"/>
                <c:pt idx="0">
                  <c:v>28.1</c:v>
                </c:pt>
                <c:pt idx="1">
                  <c:v>19.3</c:v>
                </c:pt>
                <c:pt idx="2">
                  <c:v>11.4</c:v>
                </c:pt>
                <c:pt idx="3">
                  <c:v>12.5</c:v>
                </c:pt>
                <c:pt idx="4">
                  <c:v>10.199999999999999</c:v>
                </c:pt>
                <c:pt idx="5">
                  <c:v>6.1</c:v>
                </c:pt>
                <c:pt idx="6">
                  <c:v>4.9000000000000004</c:v>
                </c:pt>
                <c:pt idx="7">
                  <c:v>3.4</c:v>
                </c:pt>
                <c:pt idx="8">
                  <c:v>3.5</c:v>
                </c:pt>
                <c:pt idx="9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A3-479E-B9B6-D2878E36E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71634000"/>
        <c:axId val="-1271631824"/>
      </c:barChart>
      <c:catAx>
        <c:axId val="-1271634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Y"/>
                  <a:t>Decil</a:t>
                </a:r>
                <a:r>
                  <a:rPr lang="es-PY" baseline="0"/>
                  <a:t> de ingreso</a:t>
                </a:r>
                <a:endParaRPr lang="es-PY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71631824"/>
        <c:crosses val="autoZero"/>
        <c:auto val="1"/>
        <c:lblAlgn val="ctr"/>
        <c:lblOffset val="100"/>
        <c:noMultiLvlLbl val="0"/>
      </c:catAx>
      <c:valAx>
        <c:axId val="-127163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Y"/>
                  <a:t>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7163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'F8'!#REF!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33-44DB-A0CE-AFFBA3621E1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33-44DB-A0CE-AFFBA3621E1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'F8'!$C$3:$G$3</c:f>
              <c:numCache>
                <c:formatCode>0.0</c:formatCode>
                <c:ptCount val="5"/>
                <c:pt idx="0">
                  <c:v>15.453419938276037</c:v>
                </c:pt>
                <c:pt idx="1">
                  <c:v>21.571090217469319</c:v>
                </c:pt>
                <c:pt idx="2">
                  <c:v>10.409638986578626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'F8'!#REF!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233-44DB-A0CE-AFFBA3621E10}"/>
            </c:ext>
          </c:extLst>
        </c:ser>
        <c:ser>
          <c:idx val="1"/>
          <c:order val="1"/>
          <c:tx>
            <c:strRef>
              <c:f>'F8'!#REF!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33-44DB-A0CE-AFFBA3621E1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233-44DB-A0CE-AFFBA3621E1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'F8'!$C$4:$G$4</c:f>
              <c:numCache>
                <c:formatCode>0.0</c:formatCode>
                <c:ptCount val="5"/>
                <c:pt idx="0">
                  <c:v>0</c:v>
                </c:pt>
                <c:pt idx="1">
                  <c:v>7.9514462068470539</c:v>
                </c:pt>
                <c:pt idx="2">
                  <c:v>12.940500968922702</c:v>
                </c:pt>
                <c:pt idx="3">
                  <c:v>2.9632885954209431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233-44DB-A0CE-AFFBA3621E10}"/>
            </c:ext>
          </c:extLst>
        </c:ser>
        <c:ser>
          <c:idx val="2"/>
          <c:order val="2"/>
          <c:tx>
            <c:strRef>
              <c:f>'F8'!#REF!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233-44DB-A0CE-AFFBA3621E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33-44DB-A0CE-AFFBA3621E1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233-44DB-A0CE-AFFBA3621E1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'F8'!$C$5:$G$5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7.3691954352974944</c:v>
                </c:pt>
                <c:pt idx="3">
                  <c:v>8.9472834278332005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233-44DB-A0CE-AFFBA3621E10}"/>
            </c:ext>
          </c:extLst>
        </c:ser>
        <c:ser>
          <c:idx val="3"/>
          <c:order val="3"/>
          <c:tx>
            <c:strRef>
              <c:f>'F8'!#REF!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233-44DB-A0CE-AFFBA3621E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33-44DB-A0CE-AFFBA3621E1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233-44DB-A0CE-AFFBA3621E1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'F8'!$C$6:$G$6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6.2639058350678249</c:v>
                </c:pt>
                <c:pt idx="4">
                  <c:v>2.0006459484676666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233-44DB-A0CE-AFFBA3621E10}"/>
            </c:ext>
          </c:extLst>
        </c:ser>
        <c:ser>
          <c:idx val="4"/>
          <c:order val="4"/>
          <c:tx>
            <c:strRef>
              <c:f>'F8'!#REF!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233-44DB-A0CE-AFFBA3621E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233-44DB-A0CE-AFFBA3621E1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233-44DB-A0CE-AFFBA3621E1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233-44DB-A0CE-AFFBA3621E10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BB49E405-12FC-4281-852B-FC313B32EAA0}" type="VALUE">
                      <a:rPr lang="en-US"/>
                      <a:pPr/>
                      <a:t>[VALOR]</a:t>
                    </a:fld>
                    <a:r>
                      <a:rPr lang="en-US"/>
                      <a:t>*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5233-44DB-A0CE-AFFBA3621E1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'F8'!$C$7:$G$7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4.1295844398191344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233-44DB-A0CE-AFFBA3621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266807248"/>
        <c:axId val="-1266798000"/>
      </c:barChart>
      <c:lineChart>
        <c:grouping val="stacked"/>
        <c:varyColors val="0"/>
        <c:ser>
          <c:idx val="5"/>
          <c:order val="5"/>
          <c:tx>
            <c:strRef>
              <c:f>'F8'!$B$8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'F8'!$C$8:$G$8</c:f>
              <c:numCache>
                <c:formatCode>0.0</c:formatCode>
                <c:ptCount val="5"/>
                <c:pt idx="0">
                  <c:v>15.453419938276037</c:v>
                </c:pt>
                <c:pt idx="1">
                  <c:v>29.522536424316371</c:v>
                </c:pt>
                <c:pt idx="2">
                  <c:v>30.719335390798822</c:v>
                </c:pt>
                <c:pt idx="3">
                  <c:v>18.174477858321968</c:v>
                </c:pt>
                <c:pt idx="4">
                  <c:v>6.130230388286801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233-44DB-A0CE-AFFBA3621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66799088"/>
        <c:axId val="-1266801264"/>
      </c:lineChart>
      <c:catAx>
        <c:axId val="-1266807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Y"/>
                  <a:t>Quintiles de ingreso actuales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66798000"/>
        <c:crosses val="autoZero"/>
        <c:auto val="1"/>
        <c:lblAlgn val="ctr"/>
        <c:lblOffset val="100"/>
        <c:noMultiLvlLbl val="0"/>
      </c:catAx>
      <c:valAx>
        <c:axId val="-1266798000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Y"/>
                  <a:t>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E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66807248"/>
        <c:crosses val="autoZero"/>
        <c:crossBetween val="between"/>
      </c:valAx>
      <c:valAx>
        <c:axId val="-1266801264"/>
        <c:scaling>
          <c:orientation val="minMax"/>
          <c:max val="40"/>
        </c:scaling>
        <c:delete val="1"/>
        <c:axPos val="r"/>
        <c:numFmt formatCode="0.0" sourceLinked="1"/>
        <c:majorTickMark val="out"/>
        <c:minorTickMark val="none"/>
        <c:tickLblPos val="nextTo"/>
        <c:crossAx val="-1266799088"/>
        <c:crosses val="max"/>
        <c:crossBetween val="between"/>
      </c:valAx>
      <c:catAx>
        <c:axId val="-1266799088"/>
        <c:scaling>
          <c:orientation val="minMax"/>
        </c:scaling>
        <c:delete val="1"/>
        <c:axPos val="b"/>
        <c:majorTickMark val="out"/>
        <c:minorTickMark val="none"/>
        <c:tickLblPos val="nextTo"/>
        <c:crossAx val="-12668012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7718557375880231"/>
          <c:y val="0.90506302354162549"/>
          <c:w val="0.31719369502866179"/>
          <c:h val="6.59120372936186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'F9'!$B$3:$B$5</c:f>
              <c:numCache>
                <c:formatCode>0.000</c:formatCode>
                <c:ptCount val="3"/>
                <c:pt idx="0">
                  <c:v>0.5221819925608826</c:v>
                </c:pt>
                <c:pt idx="1">
                  <c:v>0.53350375885970935</c:v>
                </c:pt>
                <c:pt idx="2">
                  <c:v>0.41651262494462737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'F9'!#REF!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'F9'!#REF!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5683-4A72-92F6-21A316338C8A}"/>
            </c:ext>
          </c:extLst>
        </c:ser>
        <c:ser>
          <c:idx val="1"/>
          <c:order val="1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'F9'!$C$3:$C$5</c:f>
              <c:numCache>
                <c:formatCode>0.000</c:formatCode>
                <c:ptCount val="3"/>
                <c:pt idx="0">
                  <c:v>0.57600655848409954</c:v>
                </c:pt>
                <c:pt idx="1">
                  <c:v>0.55258940279119484</c:v>
                </c:pt>
                <c:pt idx="2">
                  <c:v>0.4719891852015673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'F9'!#REF!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'F9'!#REF!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5683-4A72-92F6-21A316338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6808336"/>
        <c:axId val="-1266802896"/>
      </c:barChart>
      <c:catAx>
        <c:axId val="-126680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66802896"/>
        <c:crosses val="autoZero"/>
        <c:auto val="1"/>
        <c:lblAlgn val="ctr"/>
        <c:lblOffset val="100"/>
        <c:noMultiLvlLbl val="0"/>
      </c:catAx>
      <c:valAx>
        <c:axId val="-1266802896"/>
        <c:scaling>
          <c:orientation val="minMax"/>
          <c:max val="0.60000000000000009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ES"/>
          </a:p>
        </c:txPr>
        <c:crossAx val="-1266808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'F10'!$C$6</c:f>
              <c:strCache>
                <c:ptCount val="1"/>
                <c:pt idx="0">
                  <c:v>Observada (con pensión)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'F10'!$B$7:$B$17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'F10'!$C$7:$C$17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0.87487954697014547</c:v>
                </c:pt>
                <c:pt idx="2">
                  <c:v>2.9425283122039723</c:v>
                </c:pt>
                <c:pt idx="3">
                  <c:v>6.1305879871117064</c:v>
                </c:pt>
                <c:pt idx="4">
                  <c:v>9.956398624464974</c:v>
                </c:pt>
                <c:pt idx="5">
                  <c:v>16.114461272767137</c:v>
                </c:pt>
                <c:pt idx="6">
                  <c:v>21.679791557011658</c:v>
                </c:pt>
                <c:pt idx="7">
                  <c:v>30.042915388609114</c:v>
                </c:pt>
                <c:pt idx="8">
                  <c:v>39.988326177193031</c:v>
                </c:pt>
                <c:pt idx="9">
                  <c:v>53.716590145290745</c:v>
                </c:pt>
                <c:pt idx="10">
                  <c:v>100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E54-41E8-A5BA-18EC8E68D8FF}"/>
            </c:ext>
          </c:extLst>
        </c:ser>
        <c:ser>
          <c:idx val="2"/>
          <c:order val="1"/>
          <c:tx>
            <c:strRef>
              <c:f>'F10'!$D$6</c:f>
              <c:strCache>
                <c:ptCount val="1"/>
                <c:pt idx="0">
                  <c:v>Estimada (sin la pensión)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'F10'!$B$7:$B$17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'F10'!$D$7:$D$17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1.6309118555862807</c:v>
                </c:pt>
                <c:pt idx="2">
                  <c:v>3.9918885885611224</c:v>
                </c:pt>
                <c:pt idx="3">
                  <c:v>6.9260796266756302</c:v>
                </c:pt>
                <c:pt idx="4">
                  <c:v>10.521435340677135</c:v>
                </c:pt>
                <c:pt idx="5">
                  <c:v>15.525266875657165</c:v>
                </c:pt>
                <c:pt idx="6">
                  <c:v>20.531632437658072</c:v>
                </c:pt>
                <c:pt idx="7">
                  <c:v>27.510461008228472</c:v>
                </c:pt>
                <c:pt idx="8">
                  <c:v>36.831448603743794</c:v>
                </c:pt>
                <c:pt idx="9">
                  <c:v>51.116753302990922</c:v>
                </c:pt>
                <c:pt idx="10">
                  <c:v>100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E54-41E8-A5BA-18EC8E68D8FF}"/>
            </c:ext>
          </c:extLst>
        </c:ser>
        <c:ser>
          <c:idx val="3"/>
          <c:order val="2"/>
          <c:tx>
            <c:strRef>
              <c:f>'F10'!$E$6</c:f>
              <c:strCache>
                <c:ptCount val="1"/>
                <c:pt idx="0">
                  <c:v>Línea de equidad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'F10'!$B$7:$B$17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'F10'!$E$7:$E$17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54-41E8-A5BA-18EC8E68D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66809968"/>
        <c:axId val="-1266809424"/>
      </c:lineChart>
      <c:catAx>
        <c:axId val="-126680996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PY"/>
                  <a:t>Decil de ingreso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1266809424"/>
        <c:crosses val="autoZero"/>
        <c:auto val="0"/>
        <c:lblAlgn val="ctr"/>
        <c:lblOffset val="100"/>
        <c:noMultiLvlLbl val="0"/>
      </c:catAx>
      <c:valAx>
        <c:axId val="-126680942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PY"/>
                  <a:t>% acumulado del ingreso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-1266809968"/>
        <c:crossesAt val="1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17318</xdr:rowOff>
    </xdr:from>
    <xdr:to>
      <xdr:col>6</xdr:col>
      <xdr:colOff>225137</xdr:colOff>
      <xdr:row>25</xdr:row>
      <xdr:rowOff>69273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3704" r="51933" b="13888"/>
        <a:stretch/>
      </xdr:blipFill>
      <xdr:spPr>
        <a:xfrm>
          <a:off x="1" y="207818"/>
          <a:ext cx="4797136" cy="462395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47625</xdr:rowOff>
    </xdr:from>
    <xdr:to>
      <xdr:col>11</xdr:col>
      <xdr:colOff>0</xdr:colOff>
      <xdr:row>23</xdr:row>
      <xdr:rowOff>123825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15</xdr:col>
      <xdr:colOff>152400</xdr:colOff>
      <xdr:row>25</xdr:row>
      <xdr:rowOff>129540</xdr:rowOff>
    </xdr:to>
    <xdr:graphicFrame macro="">
      <xdr:nvGraphicFramePr>
        <xdr:cNvPr id="3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5</xdr:row>
      <xdr:rowOff>0</xdr:rowOff>
    </xdr:from>
    <xdr:to>
      <xdr:col>16</xdr:col>
      <xdr:colOff>276225</xdr:colOff>
      <xdr:row>24</xdr:row>
      <xdr:rowOff>129540</xdr:rowOff>
    </xdr:to>
    <xdr:graphicFrame macro="">
      <xdr:nvGraphicFramePr>
        <xdr:cNvPr id="3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514352</xdr:colOff>
      <xdr:row>8</xdr:row>
      <xdr:rowOff>57150</xdr:rowOff>
    </xdr:from>
    <xdr:to>
      <xdr:col>14</xdr:col>
      <xdr:colOff>219077</xdr:colOff>
      <xdr:row>9</xdr:row>
      <xdr:rowOff>171450</xdr:rowOff>
    </xdr:to>
    <xdr:sp macro="" textlink="">
      <xdr:nvSpPr>
        <xdr:cNvPr id="4" name="CuadroTexto 3"/>
        <xdr:cNvSpPr txBox="1"/>
      </xdr:nvSpPr>
      <xdr:spPr>
        <a:xfrm rot="-2160000">
          <a:off x="8896352" y="26727150"/>
          <a:ext cx="19907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Y" sz="1100" b="1">
              <a:latin typeface="Arial" panose="020B0604020202020204" pitchFamily="34" charset="0"/>
              <a:cs typeface="Arial" panose="020B0604020202020204" pitchFamily="34" charset="0"/>
            </a:rPr>
            <a:t>A favor de estratos pobres</a:t>
          </a:r>
        </a:p>
      </xdr:txBody>
    </xdr:sp>
    <xdr:clientData/>
  </xdr:twoCellAnchor>
  <xdr:twoCellAnchor>
    <xdr:from>
      <xdr:col>13</xdr:col>
      <xdr:colOff>276228</xdr:colOff>
      <xdr:row>17</xdr:row>
      <xdr:rowOff>76201</xdr:rowOff>
    </xdr:from>
    <xdr:to>
      <xdr:col>15</xdr:col>
      <xdr:colOff>742953</xdr:colOff>
      <xdr:row>19</xdr:row>
      <xdr:rowOff>1</xdr:rowOff>
    </xdr:to>
    <xdr:sp macro="" textlink="">
      <xdr:nvSpPr>
        <xdr:cNvPr id="5" name="CuadroTexto 4"/>
        <xdr:cNvSpPr txBox="1"/>
      </xdr:nvSpPr>
      <xdr:spPr>
        <a:xfrm rot="-2160000">
          <a:off x="10182228" y="28460701"/>
          <a:ext cx="19907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PY" sz="1100" b="1">
              <a:latin typeface="Arial" panose="020B0604020202020204" pitchFamily="34" charset="0"/>
              <a:cs typeface="Arial" panose="020B0604020202020204" pitchFamily="34" charset="0"/>
            </a:rPr>
            <a:t>A favor de estratos ricos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13</xdr:row>
      <xdr:rowOff>0</xdr:rowOff>
    </xdr:from>
    <xdr:to>
      <xdr:col>18</xdr:col>
      <xdr:colOff>152400</xdr:colOff>
      <xdr:row>32</xdr:row>
      <xdr:rowOff>129540</xdr:rowOff>
    </xdr:to>
    <xdr:graphicFrame macro="">
      <xdr:nvGraphicFramePr>
        <xdr:cNvPr id="6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23811</xdr:colOff>
      <xdr:row>7</xdr:row>
      <xdr:rowOff>4762</xdr:rowOff>
    </xdr:from>
    <xdr:to>
      <xdr:col>7</xdr:col>
      <xdr:colOff>333374</xdr:colOff>
      <xdr:row>22</xdr:row>
      <xdr:rowOff>76200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609599</xdr:colOff>
      <xdr:row>10</xdr:row>
      <xdr:rowOff>180974</xdr:rowOff>
    </xdr:from>
    <xdr:to>
      <xdr:col>18</xdr:col>
      <xdr:colOff>314324</xdr:colOff>
      <xdr:row>27</xdr:row>
      <xdr:rowOff>57149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752474</xdr:colOff>
      <xdr:row>26</xdr:row>
      <xdr:rowOff>180974</xdr:rowOff>
    </xdr:from>
    <xdr:to>
      <xdr:col>18</xdr:col>
      <xdr:colOff>609599</xdr:colOff>
      <xdr:row>45</xdr:row>
      <xdr:rowOff>133349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8</xdr:col>
      <xdr:colOff>619125</xdr:colOff>
      <xdr:row>45</xdr:row>
      <xdr:rowOff>142875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9</xdr:row>
      <xdr:rowOff>4761</xdr:rowOff>
    </xdr:from>
    <xdr:to>
      <xdr:col>6</xdr:col>
      <xdr:colOff>508000</xdr:colOff>
      <xdr:row>24</xdr:row>
      <xdr:rowOff>180974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304799</xdr:colOff>
      <xdr:row>1</xdr:row>
      <xdr:rowOff>114299</xdr:rowOff>
    </xdr:from>
    <xdr:to>
      <xdr:col>12</xdr:col>
      <xdr:colOff>320674</xdr:colOff>
      <xdr:row>18</xdr:row>
      <xdr:rowOff>85724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591911</xdr:colOff>
      <xdr:row>2</xdr:row>
      <xdr:rowOff>183697</xdr:rowOff>
    </xdr:from>
    <xdr:to>
      <xdr:col>15</xdr:col>
      <xdr:colOff>329974</xdr:colOff>
      <xdr:row>21</xdr:row>
      <xdr:rowOff>64635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0.19446</cdr:x>
      <cdr:y>0.9033</cdr:y>
    </cdr:from>
    <cdr:to>
      <cdr:x>0.61691</cdr:x>
      <cdr:y>0.99174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134496" y="3161960"/>
          <a:ext cx="2464594" cy="309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PY" sz="1100">
              <a:solidFill>
                <a:schemeClr val="bg2">
                  <a:lumMod val="2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Quintiles de ingreso sin</a:t>
          </a:r>
          <a:r>
            <a:rPr lang="es-PY" sz="1100" baseline="0">
              <a:solidFill>
                <a:schemeClr val="bg2">
                  <a:lumMod val="2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la pensión</a:t>
          </a:r>
          <a:endParaRPr lang="es-PY" sz="1100">
            <a:solidFill>
              <a:schemeClr val="bg2">
                <a:lumMod val="2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7:C29"/>
  <sheetViews>
    <sheetView zoomScale="85" zoomScaleNormal="85" workbookViewId="0">
      <selection activeCell="C29" sqref="C29"/>
    </sheetView>
  </sheetViews>
  <sheetFormatPr baseColWidth="10" defaultRowHeight="15" x14ac:dyDescent="0.25"/>
  <sheetData>
    <row r="27" spans="2:3" x14ac:dyDescent="0.25">
      <c r="B27" s="7">
        <v>43038</v>
      </c>
      <c r="C27">
        <v>5648.02</v>
      </c>
    </row>
    <row r="28" spans="2:3" x14ac:dyDescent="0.25">
      <c r="C28" s="6">
        <v>491127</v>
      </c>
    </row>
    <row r="29" spans="2:3" x14ac:dyDescent="0.25">
      <c r="C29" s="1">
        <f>+C28/C27</f>
        <v>86.955605681282989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2:F9"/>
  <sheetViews>
    <sheetView workbookViewId="0">
      <selection activeCell="G5" sqref="G5"/>
    </sheetView>
  </sheetViews>
  <sheetFormatPr baseColWidth="10" defaultRowHeight="15" x14ac:dyDescent="0.25"/>
  <sheetData>
    <row r="2" spans="1:6" x14ac:dyDescent="0.25">
      <c r="A2" t="s">
        <v>106</v>
      </c>
      <c r="B2" t="s">
        <v>59</v>
      </c>
      <c r="C2" t="s">
        <v>60</v>
      </c>
      <c r="D2" t="s">
        <v>62</v>
      </c>
    </row>
    <row r="3" spans="1:6" x14ac:dyDescent="0.25">
      <c r="A3" t="s">
        <v>14</v>
      </c>
      <c r="B3" s="3">
        <v>0.5221819925608826</v>
      </c>
      <c r="C3" s="3">
        <v>0.57600655848409954</v>
      </c>
      <c r="D3" s="3"/>
    </row>
    <row r="4" spans="1:6" x14ac:dyDescent="0.25">
      <c r="A4" t="s">
        <v>61</v>
      </c>
      <c r="B4" s="3">
        <v>0.53350375885970935</v>
      </c>
      <c r="C4" s="3">
        <v>0.55258940279119484</v>
      </c>
      <c r="D4" s="3"/>
    </row>
    <row r="5" spans="1:6" x14ac:dyDescent="0.25">
      <c r="A5" t="s">
        <v>17</v>
      </c>
      <c r="B5" s="3">
        <v>0.41651262494462737</v>
      </c>
      <c r="C5" s="3">
        <v>0.4719891852015673</v>
      </c>
      <c r="D5" s="3"/>
    </row>
    <row r="9" spans="1:6" x14ac:dyDescent="0.25">
      <c r="F9" t="s">
        <v>106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4:H27"/>
  <sheetViews>
    <sheetView zoomScaleNormal="100" workbookViewId="0">
      <selection activeCell="D11" sqref="D11"/>
    </sheetView>
  </sheetViews>
  <sheetFormatPr baseColWidth="10" defaultRowHeight="15" x14ac:dyDescent="0.25"/>
  <sheetData>
    <row r="4" spans="2:8" x14ac:dyDescent="0.25">
      <c r="B4" t="s">
        <v>106</v>
      </c>
      <c r="H4" t="s">
        <v>106</v>
      </c>
    </row>
    <row r="5" spans="2:8" x14ac:dyDescent="0.25">
      <c r="B5" t="s">
        <v>63</v>
      </c>
      <c r="H5" s="2" t="s">
        <v>108</v>
      </c>
    </row>
    <row r="6" spans="2:8" x14ac:dyDescent="0.25">
      <c r="B6" t="s">
        <v>58</v>
      </c>
      <c r="C6" t="s">
        <v>65</v>
      </c>
      <c r="D6" t="s">
        <v>66</v>
      </c>
      <c r="E6" t="s">
        <v>64</v>
      </c>
    </row>
    <row r="7" spans="2:8" x14ac:dyDescent="0.25">
      <c r="B7">
        <v>0</v>
      </c>
      <c r="C7">
        <v>0</v>
      </c>
      <c r="D7">
        <v>0</v>
      </c>
      <c r="E7">
        <v>0</v>
      </c>
    </row>
    <row r="8" spans="2:8" x14ac:dyDescent="0.25">
      <c r="B8">
        <v>1</v>
      </c>
      <c r="C8" s="1">
        <v>0.87487954697014547</v>
      </c>
      <c r="D8" s="1">
        <v>1.6309118555862807</v>
      </c>
      <c r="E8" s="1">
        <v>10</v>
      </c>
    </row>
    <row r="9" spans="2:8" x14ac:dyDescent="0.25">
      <c r="B9">
        <v>2</v>
      </c>
      <c r="C9" s="1">
        <v>2.9425283122039723</v>
      </c>
      <c r="D9" s="1">
        <v>3.9918885885611224</v>
      </c>
      <c r="E9" s="1">
        <v>20</v>
      </c>
    </row>
    <row r="10" spans="2:8" x14ac:dyDescent="0.25">
      <c r="B10">
        <v>3</v>
      </c>
      <c r="C10" s="1">
        <v>6.1305879871117064</v>
      </c>
      <c r="D10" s="1">
        <v>6.9260796266756302</v>
      </c>
      <c r="E10" s="1">
        <v>30</v>
      </c>
    </row>
    <row r="11" spans="2:8" x14ac:dyDescent="0.25">
      <c r="B11">
        <v>4</v>
      </c>
      <c r="C11" s="1">
        <v>9.956398624464974</v>
      </c>
      <c r="D11" s="1">
        <v>10.521435340677135</v>
      </c>
      <c r="E11" s="1">
        <v>40</v>
      </c>
    </row>
    <row r="12" spans="2:8" x14ac:dyDescent="0.25">
      <c r="B12">
        <v>5</v>
      </c>
      <c r="C12" s="1">
        <v>16.114461272767137</v>
      </c>
      <c r="D12" s="1">
        <v>15.525266875657165</v>
      </c>
      <c r="E12" s="1">
        <v>50</v>
      </c>
    </row>
    <row r="13" spans="2:8" x14ac:dyDescent="0.25">
      <c r="B13">
        <v>6</v>
      </c>
      <c r="C13" s="1">
        <v>21.679791557011658</v>
      </c>
      <c r="D13" s="1">
        <v>20.531632437658072</v>
      </c>
      <c r="E13" s="1">
        <v>60</v>
      </c>
    </row>
    <row r="14" spans="2:8" x14ac:dyDescent="0.25">
      <c r="B14">
        <v>7</v>
      </c>
      <c r="C14" s="1">
        <v>30.042915388609114</v>
      </c>
      <c r="D14" s="1">
        <v>27.510461008228472</v>
      </c>
      <c r="E14" s="1">
        <v>70</v>
      </c>
    </row>
    <row r="15" spans="2:8" x14ac:dyDescent="0.25">
      <c r="B15">
        <v>8</v>
      </c>
      <c r="C15" s="1">
        <v>39.988326177193031</v>
      </c>
      <c r="D15" s="1">
        <v>36.831448603743794</v>
      </c>
      <c r="E15" s="1">
        <v>80</v>
      </c>
    </row>
    <row r="16" spans="2:8" x14ac:dyDescent="0.25">
      <c r="B16">
        <v>9</v>
      </c>
      <c r="C16" s="1">
        <v>53.716590145290745</v>
      </c>
      <c r="D16" s="1">
        <v>51.116753302990922</v>
      </c>
      <c r="E16" s="1">
        <v>90</v>
      </c>
    </row>
    <row r="17" spans="2:8" x14ac:dyDescent="0.25">
      <c r="B17">
        <v>10</v>
      </c>
      <c r="C17" s="1">
        <v>100</v>
      </c>
      <c r="D17" s="1">
        <v>100</v>
      </c>
      <c r="E17" s="1">
        <v>100</v>
      </c>
    </row>
    <row r="18" spans="2:8" x14ac:dyDescent="0.25">
      <c r="C18" s="1"/>
      <c r="D18" s="1"/>
      <c r="E18" s="1"/>
    </row>
    <row r="27" spans="2:8" x14ac:dyDescent="0.25">
      <c r="H27" t="s">
        <v>107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1:K30"/>
  <sheetViews>
    <sheetView topLeftCell="G1" workbookViewId="0">
      <selection activeCell="J4" sqref="J4"/>
    </sheetView>
  </sheetViews>
  <sheetFormatPr baseColWidth="10" defaultRowHeight="15" x14ac:dyDescent="0.25"/>
  <sheetData>
    <row r="1" spans="2:10" x14ac:dyDescent="0.25">
      <c r="B1" t="s">
        <v>86</v>
      </c>
    </row>
    <row r="2" spans="2:10" x14ac:dyDescent="0.25">
      <c r="B2" t="s">
        <v>58</v>
      </c>
      <c r="C2" t="s">
        <v>84</v>
      </c>
      <c r="D2" t="s">
        <v>85</v>
      </c>
      <c r="E2" t="s">
        <v>64</v>
      </c>
    </row>
    <row r="3" spans="2:10" x14ac:dyDescent="0.25">
      <c r="B3">
        <v>0</v>
      </c>
      <c r="C3">
        <v>0</v>
      </c>
      <c r="D3">
        <v>0</v>
      </c>
      <c r="E3">
        <v>0</v>
      </c>
    </row>
    <row r="4" spans="2:10" x14ac:dyDescent="0.25">
      <c r="B4">
        <v>1</v>
      </c>
      <c r="C4" s="1">
        <v>20</v>
      </c>
      <c r="D4" s="1">
        <v>2.5</v>
      </c>
      <c r="E4" s="1">
        <v>10</v>
      </c>
      <c r="F4" s="1">
        <f>+C4-E4</f>
        <v>10</v>
      </c>
      <c r="G4" s="1"/>
      <c r="H4" s="1"/>
      <c r="I4" s="1"/>
      <c r="J4" s="1">
        <f>+E4-F4</f>
        <v>0</v>
      </c>
    </row>
    <row r="5" spans="2:10" x14ac:dyDescent="0.25">
      <c r="B5">
        <v>2</v>
      </c>
      <c r="C5" s="1">
        <v>40</v>
      </c>
      <c r="D5" s="1">
        <v>5</v>
      </c>
      <c r="E5" s="1">
        <v>20</v>
      </c>
      <c r="F5" s="1">
        <f t="shared" ref="F5:F12" si="0">+C5-E5</f>
        <v>20</v>
      </c>
      <c r="G5" s="1"/>
      <c r="H5" s="1"/>
      <c r="I5" s="1"/>
      <c r="J5" s="1">
        <f t="shared" ref="J5:J12" si="1">+E5-F5</f>
        <v>0</v>
      </c>
    </row>
    <row r="6" spans="2:10" x14ac:dyDescent="0.25">
      <c r="B6">
        <v>3</v>
      </c>
      <c r="C6" s="1">
        <v>60</v>
      </c>
      <c r="D6" s="1">
        <v>7.5</v>
      </c>
      <c r="E6" s="1">
        <v>30</v>
      </c>
      <c r="F6" s="1">
        <f t="shared" si="0"/>
        <v>30</v>
      </c>
      <c r="G6" s="1"/>
      <c r="H6" s="1"/>
      <c r="I6" s="1"/>
      <c r="J6" s="1">
        <f t="shared" si="1"/>
        <v>0</v>
      </c>
    </row>
    <row r="7" spans="2:10" x14ac:dyDescent="0.25">
      <c r="B7">
        <v>4</v>
      </c>
      <c r="C7" s="1">
        <v>75</v>
      </c>
      <c r="D7" s="1">
        <v>10</v>
      </c>
      <c r="E7" s="1">
        <v>40</v>
      </c>
      <c r="F7" s="1">
        <f t="shared" si="0"/>
        <v>35</v>
      </c>
      <c r="G7" s="1"/>
      <c r="H7" s="1"/>
      <c r="I7" s="1"/>
      <c r="J7" s="1">
        <f t="shared" si="1"/>
        <v>5</v>
      </c>
    </row>
    <row r="8" spans="2:10" x14ac:dyDescent="0.25">
      <c r="B8">
        <v>5</v>
      </c>
      <c r="C8" s="1">
        <v>80</v>
      </c>
      <c r="D8" s="1">
        <v>15</v>
      </c>
      <c r="E8" s="1">
        <v>50</v>
      </c>
      <c r="F8" s="1">
        <f t="shared" si="0"/>
        <v>30</v>
      </c>
      <c r="G8" s="1"/>
      <c r="H8" s="1"/>
      <c r="I8" s="1"/>
      <c r="J8" s="1">
        <f t="shared" si="1"/>
        <v>20</v>
      </c>
    </row>
    <row r="9" spans="2:10" x14ac:dyDescent="0.25">
      <c r="B9">
        <v>6</v>
      </c>
      <c r="C9" s="1">
        <v>82.5</v>
      </c>
      <c r="D9" s="1">
        <v>25</v>
      </c>
      <c r="E9" s="1">
        <v>60</v>
      </c>
      <c r="F9" s="1">
        <f t="shared" si="0"/>
        <v>22.5</v>
      </c>
      <c r="G9" s="1"/>
      <c r="H9" s="1"/>
      <c r="I9" s="1"/>
      <c r="J9" s="1">
        <f t="shared" si="1"/>
        <v>37.5</v>
      </c>
    </row>
    <row r="10" spans="2:10" x14ac:dyDescent="0.25">
      <c r="B10">
        <v>7</v>
      </c>
      <c r="C10" s="1">
        <v>85</v>
      </c>
      <c r="D10" s="1">
        <v>40</v>
      </c>
      <c r="E10" s="1">
        <v>70</v>
      </c>
      <c r="F10" s="1">
        <f t="shared" si="0"/>
        <v>15</v>
      </c>
      <c r="G10" s="1"/>
      <c r="H10" s="1"/>
      <c r="I10" s="1"/>
      <c r="J10" s="1">
        <f t="shared" si="1"/>
        <v>55</v>
      </c>
    </row>
    <row r="11" spans="2:10" x14ac:dyDescent="0.25">
      <c r="B11">
        <v>8</v>
      </c>
      <c r="C11" s="1">
        <v>88</v>
      </c>
      <c r="D11" s="1">
        <v>60</v>
      </c>
      <c r="E11" s="1">
        <v>80</v>
      </c>
      <c r="F11" s="1">
        <f t="shared" si="0"/>
        <v>8</v>
      </c>
      <c r="G11" s="1"/>
      <c r="H11" s="1"/>
      <c r="I11" s="1"/>
      <c r="J11" s="1">
        <f t="shared" si="1"/>
        <v>72</v>
      </c>
    </row>
    <row r="12" spans="2:10" x14ac:dyDescent="0.25">
      <c r="B12">
        <v>9</v>
      </c>
      <c r="C12" s="1">
        <v>92.5</v>
      </c>
      <c r="D12" s="1">
        <v>80</v>
      </c>
      <c r="E12" s="1">
        <v>90</v>
      </c>
      <c r="F12" s="1">
        <f t="shared" si="0"/>
        <v>2.5</v>
      </c>
      <c r="G12" s="1"/>
      <c r="H12" s="1"/>
      <c r="I12" s="1"/>
      <c r="J12" s="1">
        <f t="shared" si="1"/>
        <v>87.5</v>
      </c>
    </row>
    <row r="13" spans="2:10" x14ac:dyDescent="0.25">
      <c r="B13">
        <v>10</v>
      </c>
      <c r="C13" s="1">
        <v>99.999999999980531</v>
      </c>
      <c r="D13" s="1">
        <v>100.00000000001951</v>
      </c>
      <c r="E13" s="1">
        <v>100</v>
      </c>
      <c r="J13">
        <f t="shared" ref="J13" si="2">+F13*10</f>
        <v>0</v>
      </c>
    </row>
    <row r="21" spans="3:11" x14ac:dyDescent="0.25">
      <c r="C21" s="1"/>
      <c r="D21" s="1"/>
      <c r="E21" s="1"/>
    </row>
    <row r="22" spans="3:11" x14ac:dyDescent="0.25">
      <c r="C22" s="1"/>
      <c r="D22" s="1"/>
      <c r="E22" s="1"/>
    </row>
    <row r="23" spans="3:11" x14ac:dyDescent="0.25">
      <c r="C23" s="1"/>
      <c r="D23" s="1"/>
      <c r="E23" s="1"/>
    </row>
    <row r="24" spans="3:11" x14ac:dyDescent="0.25">
      <c r="C24" s="1"/>
      <c r="D24" s="1"/>
      <c r="E24" s="1"/>
    </row>
    <row r="25" spans="3:11" x14ac:dyDescent="0.25">
      <c r="C25" s="1"/>
      <c r="D25" s="1"/>
      <c r="E25" s="1"/>
    </row>
    <row r="26" spans="3:11" x14ac:dyDescent="0.25">
      <c r="C26" s="1"/>
      <c r="D26" s="1"/>
      <c r="E26" s="1"/>
    </row>
    <row r="27" spans="3:11" x14ac:dyDescent="0.25">
      <c r="C27" s="1"/>
      <c r="D27" s="1"/>
      <c r="E27" s="1"/>
    </row>
    <row r="28" spans="3:11" x14ac:dyDescent="0.25">
      <c r="C28" s="1"/>
      <c r="D28" s="1"/>
      <c r="E28" s="1"/>
      <c r="K28" s="2"/>
    </row>
    <row r="29" spans="3:11" x14ac:dyDescent="0.25">
      <c r="C29" s="1"/>
      <c r="D29" s="1"/>
      <c r="E29" s="1"/>
    </row>
    <row r="30" spans="3:11" x14ac:dyDescent="0.25">
      <c r="C30" s="1"/>
      <c r="D30" s="1"/>
      <c r="E30" s="1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3:K15"/>
  <sheetViews>
    <sheetView tabSelected="1" topLeftCell="B4" workbookViewId="0">
      <selection activeCell="O6" sqref="O6"/>
    </sheetView>
  </sheetViews>
  <sheetFormatPr baseColWidth="10" defaultRowHeight="15" x14ac:dyDescent="0.25"/>
  <sheetData>
    <row r="3" spans="2:11" x14ac:dyDescent="0.25">
      <c r="B3" t="s">
        <v>109</v>
      </c>
    </row>
    <row r="4" spans="2:11" x14ac:dyDescent="0.25">
      <c r="B4" t="s">
        <v>58</v>
      </c>
      <c r="C4" t="s">
        <v>57</v>
      </c>
      <c r="D4" t="s">
        <v>67</v>
      </c>
      <c r="E4" t="s">
        <v>64</v>
      </c>
    </row>
    <row r="5" spans="2:11" x14ac:dyDescent="0.25">
      <c r="B5">
        <v>0</v>
      </c>
      <c r="C5">
        <v>0</v>
      </c>
      <c r="D5">
        <v>0</v>
      </c>
      <c r="E5">
        <v>0</v>
      </c>
    </row>
    <row r="6" spans="2:11" x14ac:dyDescent="0.25">
      <c r="B6">
        <v>1</v>
      </c>
      <c r="C6" s="1">
        <v>4.5180652056209167</v>
      </c>
      <c r="D6" s="1">
        <v>30.575481585654874</v>
      </c>
      <c r="E6" s="1">
        <v>10</v>
      </c>
    </row>
    <row r="7" spans="2:11" x14ac:dyDescent="0.25">
      <c r="B7">
        <v>2</v>
      </c>
      <c r="C7" s="1">
        <v>15.392433246489102</v>
      </c>
      <c r="D7" s="1">
        <v>49.682520238329971</v>
      </c>
      <c r="E7" s="1">
        <v>20</v>
      </c>
    </row>
    <row r="8" spans="2:11" x14ac:dyDescent="0.25">
      <c r="B8">
        <v>3</v>
      </c>
      <c r="C8" s="1">
        <v>29.208109969140018</v>
      </c>
      <c r="D8" s="1">
        <v>61.091836776455402</v>
      </c>
      <c r="E8" s="1">
        <v>30</v>
      </c>
    </row>
    <row r="9" spans="2:11" x14ac:dyDescent="0.25">
      <c r="B9">
        <v>4</v>
      </c>
      <c r="C9" s="1">
        <v>46.555209753576399</v>
      </c>
      <c r="D9" s="1">
        <v>73.689448660081638</v>
      </c>
      <c r="E9" s="1">
        <v>40</v>
      </c>
    </row>
    <row r="10" spans="2:11" x14ac:dyDescent="0.25">
      <c r="B10">
        <v>5</v>
      </c>
      <c r="C10" s="1">
        <v>63.440324553461025</v>
      </c>
      <c r="D10" s="1">
        <v>83.556710228812335</v>
      </c>
      <c r="E10" s="1">
        <v>50</v>
      </c>
    </row>
    <row r="11" spans="2:11" x14ac:dyDescent="0.25">
      <c r="B11">
        <v>6</v>
      </c>
      <c r="C11" s="1">
        <v>77.521414231745908</v>
      </c>
      <c r="D11" s="1">
        <v>88.859217819674711</v>
      </c>
      <c r="E11" s="1">
        <v>60</v>
      </c>
    </row>
    <row r="12" spans="2:11" x14ac:dyDescent="0.25">
      <c r="B12">
        <v>7</v>
      </c>
      <c r="C12" s="1">
        <v>88.582238726108002</v>
      </c>
      <c r="D12" s="1">
        <v>93.580926956998184</v>
      </c>
      <c r="E12" s="1">
        <v>70</v>
      </c>
      <c r="K12" t="s">
        <v>106</v>
      </c>
    </row>
    <row r="13" spans="2:11" x14ac:dyDescent="0.25">
      <c r="B13">
        <v>8</v>
      </c>
      <c r="C13" s="1">
        <v>94.539986810989134</v>
      </c>
      <c r="D13" s="1">
        <v>96.096165179177916</v>
      </c>
      <c r="E13" s="1">
        <v>80</v>
      </c>
      <c r="K13" s="2" t="s">
        <v>110</v>
      </c>
    </row>
    <row r="14" spans="2:11" x14ac:dyDescent="0.25">
      <c r="B14">
        <v>9</v>
      </c>
      <c r="C14" s="1">
        <v>98.45225337170335</v>
      </c>
      <c r="D14" s="1">
        <v>99.558431229902922</v>
      </c>
      <c r="E14" s="1">
        <v>90</v>
      </c>
    </row>
    <row r="15" spans="2:11" x14ac:dyDescent="0.25">
      <c r="B15">
        <v>10</v>
      </c>
      <c r="C15" s="1">
        <v>99.999999999986656</v>
      </c>
      <c r="D15" s="1">
        <v>99.999999999999943</v>
      </c>
      <c r="E15" s="1">
        <v>100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3:D6"/>
  <sheetViews>
    <sheetView workbookViewId="0">
      <selection activeCell="A24" sqref="A24:XFD69"/>
    </sheetView>
  </sheetViews>
  <sheetFormatPr baseColWidth="10" defaultRowHeight="15" x14ac:dyDescent="0.25"/>
  <sheetData>
    <row r="3" spans="2:4" x14ac:dyDescent="0.25">
      <c r="C3" t="s">
        <v>82</v>
      </c>
      <c r="D3" t="s">
        <v>83</v>
      </c>
    </row>
    <row r="4" spans="2:4" x14ac:dyDescent="0.25">
      <c r="B4" t="s">
        <v>112</v>
      </c>
      <c r="C4" s="1">
        <v>24.5</v>
      </c>
      <c r="D4" s="1">
        <v>57.1</v>
      </c>
    </row>
    <row r="5" spans="2:4" x14ac:dyDescent="0.25">
      <c r="B5" t="s">
        <v>113</v>
      </c>
      <c r="C5" s="1">
        <v>23.3</v>
      </c>
      <c r="D5" s="1">
        <v>39.5</v>
      </c>
    </row>
    <row r="6" spans="2:4" x14ac:dyDescent="0.25">
      <c r="B6" t="s">
        <v>111</v>
      </c>
      <c r="C6" s="1">
        <v>1.2</v>
      </c>
      <c r="D6" s="1">
        <v>17.600000000000001</v>
      </c>
    </row>
  </sheetData>
  <pageMargins left="0.7" right="0.7" top="0.75" bottom="0.75" header="0.3" footer="0.3"/>
  <pageSetup paperSize="300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R11"/>
  <sheetViews>
    <sheetView topLeftCell="B10" workbookViewId="0">
      <selection activeCell="B15" sqref="A1:XFD15"/>
    </sheetView>
  </sheetViews>
  <sheetFormatPr baseColWidth="10" defaultColWidth="9.140625" defaultRowHeight="15" x14ac:dyDescent="0.25"/>
  <sheetData>
    <row r="1" spans="1:18" x14ac:dyDescent="0.25">
      <c r="L1" s="1"/>
      <c r="M1" s="1"/>
      <c r="N1" s="1"/>
      <c r="P1" s="1"/>
      <c r="R1" s="1"/>
    </row>
    <row r="2" spans="1:18" x14ac:dyDescent="0.25">
      <c r="C2" t="s">
        <v>0</v>
      </c>
    </row>
    <row r="3" spans="1:18" x14ac:dyDescent="0.25">
      <c r="C3" s="8" t="s">
        <v>1</v>
      </c>
      <c r="D3" s="8"/>
      <c r="E3" s="8"/>
      <c r="F3" s="8" t="s">
        <v>2</v>
      </c>
      <c r="G3" s="8"/>
      <c r="H3" s="8"/>
      <c r="L3" s="8"/>
      <c r="M3" s="8"/>
      <c r="N3" s="8"/>
      <c r="O3" s="8"/>
      <c r="P3" s="8"/>
      <c r="Q3" s="8"/>
    </row>
    <row r="4" spans="1:18" x14ac:dyDescent="0.25">
      <c r="C4" t="s">
        <v>4</v>
      </c>
      <c r="D4" t="s">
        <v>68</v>
      </c>
      <c r="E4" t="s">
        <v>6</v>
      </c>
      <c r="F4" t="s">
        <v>4</v>
      </c>
      <c r="G4" t="s">
        <v>5</v>
      </c>
      <c r="H4" t="s">
        <v>6</v>
      </c>
      <c r="L4" t="s">
        <v>4</v>
      </c>
      <c r="M4" t="s">
        <v>70</v>
      </c>
      <c r="N4" t="s">
        <v>69</v>
      </c>
      <c r="O4" t="s">
        <v>4</v>
      </c>
      <c r="P4" t="s">
        <v>5</v>
      </c>
      <c r="Q4" t="s">
        <v>6</v>
      </c>
    </row>
    <row r="5" spans="1:18" x14ac:dyDescent="0.25">
      <c r="A5" t="s">
        <v>7</v>
      </c>
      <c r="B5" t="s">
        <v>8</v>
      </c>
      <c r="C5">
        <v>53753</v>
      </c>
      <c r="D5">
        <v>5240</v>
      </c>
      <c r="E5">
        <v>9699</v>
      </c>
      <c r="F5">
        <v>59476</v>
      </c>
      <c r="G5">
        <v>6522</v>
      </c>
      <c r="H5">
        <v>8561</v>
      </c>
      <c r="K5" t="s">
        <v>8</v>
      </c>
      <c r="L5" s="1">
        <v>-13.146110558122132</v>
      </c>
      <c r="M5" s="1">
        <v>-1.2815213908909264</v>
      </c>
      <c r="N5" s="1">
        <v>-2.3720373989028807</v>
      </c>
      <c r="O5" s="1">
        <v>14.545756916913883</v>
      </c>
      <c r="P5" s="1">
        <v>1.5950539143875235</v>
      </c>
      <c r="Q5" s="1">
        <v>2.093722257140691</v>
      </c>
    </row>
    <row r="6" spans="1:18" x14ac:dyDescent="0.25">
      <c r="B6" t="s">
        <v>9</v>
      </c>
      <c r="C6">
        <v>26407</v>
      </c>
      <c r="D6">
        <v>15722</v>
      </c>
      <c r="E6">
        <v>11421</v>
      </c>
      <c r="F6">
        <v>25199</v>
      </c>
      <c r="G6">
        <v>18612</v>
      </c>
      <c r="H6">
        <v>5790</v>
      </c>
      <c r="K6" t="s">
        <v>9</v>
      </c>
      <c r="L6" s="1">
        <v>-6.4582319406978419</v>
      </c>
      <c r="M6" s="1">
        <v>-3.8450533029746459</v>
      </c>
      <c r="N6" s="1">
        <v>-2.7931785888101661</v>
      </c>
      <c r="O6" s="1">
        <v>6.1627972383703158</v>
      </c>
      <c r="P6" s="1">
        <v>4.5518465891721229</v>
      </c>
      <c r="Q6" s="1">
        <v>1.4160322239042871</v>
      </c>
    </row>
    <row r="7" spans="1:18" x14ac:dyDescent="0.25">
      <c r="B7" t="s">
        <v>10</v>
      </c>
      <c r="C7">
        <v>11694</v>
      </c>
      <c r="D7">
        <v>14087</v>
      </c>
      <c r="E7">
        <v>7432</v>
      </c>
      <c r="F7">
        <v>18129</v>
      </c>
      <c r="G7">
        <v>12241</v>
      </c>
      <c r="H7">
        <v>7943</v>
      </c>
      <c r="K7" t="s">
        <v>10</v>
      </c>
      <c r="L7" s="1">
        <v>-2.8599448750149796</v>
      </c>
      <c r="M7" s="1">
        <v>-3.4451892811985649</v>
      </c>
      <c r="N7" s="1">
        <v>-1.8176082017369015</v>
      </c>
      <c r="O7" s="1">
        <v>4.4337216212712987</v>
      </c>
      <c r="P7" s="1">
        <v>2.9937220125755402</v>
      </c>
      <c r="Q7" s="1">
        <v>1.9425809938638603</v>
      </c>
    </row>
    <row r="8" spans="1:18" x14ac:dyDescent="0.25">
      <c r="B8" t="s">
        <v>11</v>
      </c>
      <c r="C8">
        <v>9844</v>
      </c>
      <c r="D8">
        <v>9726</v>
      </c>
      <c r="E8">
        <v>2527</v>
      </c>
      <c r="F8">
        <v>12499</v>
      </c>
      <c r="G8">
        <v>11301</v>
      </c>
      <c r="H8">
        <v>2899</v>
      </c>
      <c r="K8" t="s">
        <v>11</v>
      </c>
      <c r="L8" s="1">
        <v>-2.4074993457882212</v>
      </c>
      <c r="M8" s="1">
        <v>-2.3786406579780821</v>
      </c>
      <c r="N8" s="1">
        <v>-0.6180161364086586</v>
      </c>
      <c r="O8" s="1">
        <v>3.0568198215163527</v>
      </c>
      <c r="P8" s="1">
        <v>2.7638307706981604</v>
      </c>
      <c r="Q8" s="1">
        <v>0.70899437255587705</v>
      </c>
    </row>
    <row r="9" spans="1:18" x14ac:dyDescent="0.25">
      <c r="B9" t="s">
        <v>12</v>
      </c>
      <c r="C9">
        <v>3892</v>
      </c>
      <c r="D9">
        <v>5133</v>
      </c>
      <c r="E9">
        <v>1993</v>
      </c>
      <c r="F9">
        <v>6289</v>
      </c>
      <c r="G9">
        <v>7074</v>
      </c>
      <c r="H9">
        <v>3216</v>
      </c>
      <c r="K9" t="s">
        <v>12</v>
      </c>
      <c r="L9" s="1">
        <v>-0.95184756743272625</v>
      </c>
      <c r="M9" s="1">
        <v>-1.2553529197410545</v>
      </c>
      <c r="N9" s="1">
        <v>-0.48741834581023213</v>
      </c>
      <c r="O9" s="1">
        <v>1.538070234220045</v>
      </c>
      <c r="P9" s="1">
        <v>1.7300538777027505</v>
      </c>
      <c r="Q9" s="1">
        <v>0.78652152540175935</v>
      </c>
    </row>
    <row r="10" spans="1:18" x14ac:dyDescent="0.25">
      <c r="B10" t="s">
        <v>13</v>
      </c>
      <c r="C10">
        <v>1720</v>
      </c>
      <c r="D10">
        <v>2297</v>
      </c>
      <c r="E10">
        <v>523</v>
      </c>
      <c r="F10">
        <v>2639</v>
      </c>
      <c r="G10">
        <v>3509</v>
      </c>
      <c r="H10">
        <v>3880</v>
      </c>
      <c r="K10" t="s">
        <v>13</v>
      </c>
      <c r="L10" s="1">
        <v>-0.42065205960541863</v>
      </c>
      <c r="M10" s="1">
        <v>-0.56176615169398059</v>
      </c>
      <c r="N10" s="1">
        <v>-0.12790757393815927</v>
      </c>
      <c r="O10" s="1">
        <v>0.6454074333131975</v>
      </c>
      <c r="P10" s="1">
        <v>0.85817911462524066</v>
      </c>
      <c r="Q10" s="1">
        <v>0.9489127856215257</v>
      </c>
    </row>
    <row r="11" spans="1:18" x14ac:dyDescent="0.25">
      <c r="B11" t="s">
        <v>14</v>
      </c>
      <c r="C11">
        <v>107310</v>
      </c>
      <c r="D11">
        <v>52205</v>
      </c>
      <c r="E11">
        <v>33595</v>
      </c>
      <c r="F11">
        <v>124231</v>
      </c>
      <c r="G11">
        <v>59259</v>
      </c>
      <c r="H11">
        <v>32289</v>
      </c>
      <c r="I11">
        <v>408889</v>
      </c>
    </row>
  </sheetData>
  <mergeCells count="4">
    <mergeCell ref="C3:E3"/>
    <mergeCell ref="F3:H3"/>
    <mergeCell ref="L3:N3"/>
    <mergeCell ref="O3:Q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2:G28"/>
  <sheetViews>
    <sheetView topLeftCell="B1" zoomScale="80" zoomScaleNormal="80" workbookViewId="0">
      <selection activeCell="D17" sqref="D17:G28"/>
    </sheetView>
  </sheetViews>
  <sheetFormatPr baseColWidth="10" defaultRowHeight="15" x14ac:dyDescent="0.25"/>
  <cols>
    <col min="3" max="3" width="22.7109375" customWidth="1"/>
  </cols>
  <sheetData>
    <row r="2" spans="1:7" x14ac:dyDescent="0.25">
      <c r="B2" s="4" t="s">
        <v>72</v>
      </c>
      <c r="C2" s="4" t="s">
        <v>73</v>
      </c>
      <c r="D2" s="4" t="s">
        <v>14</v>
      </c>
      <c r="E2" s="4" t="s">
        <v>3</v>
      </c>
      <c r="F2" s="4"/>
      <c r="G2" s="4"/>
    </row>
    <row r="3" spans="1:7" x14ac:dyDescent="0.25">
      <c r="B3" s="4"/>
      <c r="C3" s="4"/>
      <c r="D3" s="4"/>
      <c r="E3" s="4" t="s">
        <v>6</v>
      </c>
      <c r="F3" s="4" t="s">
        <v>5</v>
      </c>
      <c r="G3" s="4" t="s">
        <v>4</v>
      </c>
    </row>
    <row r="4" spans="1:7" x14ac:dyDescent="0.25">
      <c r="B4" s="4" t="s">
        <v>14</v>
      </c>
      <c r="C4" s="4"/>
      <c r="D4" s="5">
        <v>100</v>
      </c>
      <c r="E4" s="5">
        <v>100</v>
      </c>
      <c r="F4" s="5">
        <v>100</v>
      </c>
      <c r="G4" s="5">
        <v>100</v>
      </c>
    </row>
    <row r="5" spans="1:7" x14ac:dyDescent="0.25">
      <c r="B5" s="4"/>
      <c r="C5" s="4"/>
      <c r="D5" s="4"/>
      <c r="E5" s="4"/>
      <c r="F5" s="4"/>
      <c r="G5" s="4"/>
    </row>
    <row r="6" spans="1:7" x14ac:dyDescent="0.25">
      <c r="A6" t="s">
        <v>0</v>
      </c>
      <c r="B6" s="4" t="s">
        <v>0</v>
      </c>
      <c r="C6" s="4" t="s">
        <v>1</v>
      </c>
      <c r="D6" s="5">
        <v>47.227976296745574</v>
      </c>
      <c r="E6" s="5">
        <v>50.991135935887321</v>
      </c>
      <c r="F6" s="5">
        <v>46.835749659082751</v>
      </c>
      <c r="G6" s="5">
        <v>46.346003515576072</v>
      </c>
    </row>
    <row r="7" spans="1:7" x14ac:dyDescent="0.25">
      <c r="B7" s="4"/>
      <c r="C7" s="4" t="s">
        <v>2</v>
      </c>
      <c r="D7" s="5">
        <v>52.772023703254433</v>
      </c>
      <c r="E7" s="5">
        <v>49.008864064112686</v>
      </c>
      <c r="F7" s="5">
        <v>53.164250340917249</v>
      </c>
      <c r="G7" s="5">
        <v>53.653996484423928</v>
      </c>
    </row>
    <row r="8" spans="1:7" x14ac:dyDescent="0.25">
      <c r="B8" s="4"/>
      <c r="C8" s="4"/>
      <c r="D8" s="4"/>
      <c r="E8" s="4"/>
      <c r="F8" s="4"/>
      <c r="G8" s="4"/>
    </row>
    <row r="9" spans="1:7" x14ac:dyDescent="0.25">
      <c r="A9" t="s">
        <v>7</v>
      </c>
      <c r="B9" s="4" t="s">
        <v>7</v>
      </c>
      <c r="C9" s="4" t="s">
        <v>8</v>
      </c>
      <c r="D9" s="5">
        <v>35.034202436358036</v>
      </c>
      <c r="E9" s="5">
        <v>27.715378544107828</v>
      </c>
      <c r="F9" s="5">
        <v>10.55228593985502</v>
      </c>
      <c r="G9" s="5">
        <v>48.90235422668124</v>
      </c>
    </row>
    <row r="10" spans="1:7" x14ac:dyDescent="0.25">
      <c r="B10" s="4"/>
      <c r="C10" s="4" t="s">
        <v>9</v>
      </c>
      <c r="D10" s="5">
        <v>25.227139883929379</v>
      </c>
      <c r="E10" s="5">
        <v>26.123186206059135</v>
      </c>
      <c r="F10" s="5">
        <v>30.80277040120577</v>
      </c>
      <c r="G10" s="5">
        <v>22.288061293680169</v>
      </c>
    </row>
    <row r="11" spans="1:7" x14ac:dyDescent="0.25">
      <c r="B11" s="4"/>
      <c r="C11" s="4" t="s">
        <v>10</v>
      </c>
      <c r="D11" s="5">
        <v>17.492766985661145</v>
      </c>
      <c r="E11" s="5">
        <v>23.33647015967458</v>
      </c>
      <c r="F11" s="5">
        <v>23.620182301011987</v>
      </c>
      <c r="G11" s="5">
        <v>12.880224236744247</v>
      </c>
    </row>
    <row r="12" spans="1:7" x14ac:dyDescent="0.25">
      <c r="B12" s="4"/>
      <c r="C12" s="4" t="s">
        <v>11</v>
      </c>
      <c r="D12" s="5">
        <v>11.933801104945353</v>
      </c>
      <c r="E12" s="5">
        <v>8.2356869649687336</v>
      </c>
      <c r="F12" s="5">
        <v>18.864386707815978</v>
      </c>
      <c r="G12" s="5">
        <v>9.6496948704549084</v>
      </c>
    </row>
    <row r="13" spans="1:7" x14ac:dyDescent="0.25">
      <c r="B13" s="4"/>
      <c r="C13" s="4" t="s">
        <v>12</v>
      </c>
      <c r="D13" s="5">
        <v>6.7492644703085674</v>
      </c>
      <c r="E13" s="5">
        <v>7.9063201991378786</v>
      </c>
      <c r="F13" s="5">
        <v>10.951517978899016</v>
      </c>
      <c r="G13" s="5">
        <v>4.3970614275657445</v>
      </c>
    </row>
    <row r="14" spans="1:7" x14ac:dyDescent="0.25">
      <c r="B14" s="4"/>
      <c r="C14" s="4" t="s">
        <v>13</v>
      </c>
      <c r="D14" s="5">
        <v>3.5628251187975217</v>
      </c>
      <c r="E14" s="5">
        <v>6.6829579260518486</v>
      </c>
      <c r="F14" s="5">
        <v>5.2088566712122297</v>
      </c>
      <c r="G14" s="5">
        <v>1.882603944873694</v>
      </c>
    </row>
    <row r="15" spans="1:7" x14ac:dyDescent="0.25">
      <c r="B15" s="4"/>
      <c r="C15" s="4"/>
      <c r="D15" s="4"/>
      <c r="E15" s="4"/>
      <c r="F15" s="4"/>
      <c r="G15" s="4"/>
    </row>
    <row r="16" spans="1:7" x14ac:dyDescent="0.25">
      <c r="A16" t="s">
        <v>15</v>
      </c>
      <c r="B16" s="4" t="s">
        <v>15</v>
      </c>
      <c r="C16" s="4" t="s">
        <v>16</v>
      </c>
      <c r="D16" s="5">
        <v>59.69615225648036</v>
      </c>
      <c r="E16" s="5">
        <v>89.63633052030842</v>
      </c>
      <c r="F16" s="5">
        <v>30.515682193353911</v>
      </c>
      <c r="G16" s="5">
        <v>65.224301527591223</v>
      </c>
    </row>
    <row r="17" spans="1:7" x14ac:dyDescent="0.25">
      <c r="B17" s="4"/>
      <c r="C17" s="4" t="s">
        <v>17</v>
      </c>
      <c r="D17" s="9">
        <v>40.303847743519633</v>
      </c>
      <c r="E17" s="9">
        <v>10.363669479691579</v>
      </c>
      <c r="F17" s="9">
        <v>69.484317806646089</v>
      </c>
      <c r="G17" s="9">
        <v>34.77569847240877</v>
      </c>
    </row>
    <row r="18" spans="1:7" x14ac:dyDescent="0.25">
      <c r="B18" s="4"/>
      <c r="C18" s="4"/>
      <c r="D18" s="10"/>
      <c r="E18" s="10"/>
      <c r="F18" s="10"/>
      <c r="G18" s="10"/>
    </row>
    <row r="19" spans="1:7" x14ac:dyDescent="0.25">
      <c r="A19" t="s">
        <v>18</v>
      </c>
      <c r="B19" s="4" t="s">
        <v>18</v>
      </c>
      <c r="C19" s="4" t="s">
        <v>19</v>
      </c>
      <c r="D19" s="9">
        <v>32.958822565537346</v>
      </c>
      <c r="E19" s="9">
        <v>19.795397972193552</v>
      </c>
      <c r="F19" s="9">
        <v>28.727660948826529</v>
      </c>
      <c r="G19" s="9">
        <v>38.74130283621475</v>
      </c>
    </row>
    <row r="20" spans="1:7" x14ac:dyDescent="0.25">
      <c r="B20" s="4"/>
      <c r="C20" s="4" t="s">
        <v>20</v>
      </c>
      <c r="D20" s="9">
        <v>1.0169018975810062</v>
      </c>
      <c r="E20" s="9">
        <v>1.2112197195070122</v>
      </c>
      <c r="F20" s="9">
        <v>0.36962606760927291</v>
      </c>
      <c r="G20" s="9">
        <v>1.2732086325963869</v>
      </c>
    </row>
    <row r="21" spans="1:7" x14ac:dyDescent="0.25">
      <c r="B21" s="4"/>
      <c r="C21" s="4" t="s">
        <v>21</v>
      </c>
      <c r="D21" s="9">
        <v>66.024275536881646</v>
      </c>
      <c r="E21" s="9">
        <v>78.993382308299431</v>
      </c>
      <c r="F21" s="9">
        <v>70.9027129835642</v>
      </c>
      <c r="G21" s="9">
        <v>59.985488531188857</v>
      </c>
    </row>
    <row r="22" spans="1:7" x14ac:dyDescent="0.25">
      <c r="B22" s="4"/>
      <c r="C22" s="4"/>
      <c r="D22" s="10"/>
      <c r="E22" s="10"/>
      <c r="F22" s="10"/>
      <c r="G22" s="10"/>
    </row>
    <row r="23" spans="1:7" x14ac:dyDescent="0.25">
      <c r="A23" t="s">
        <v>22</v>
      </c>
      <c r="B23" s="4" t="s">
        <v>22</v>
      </c>
      <c r="C23" s="4" t="s">
        <v>23</v>
      </c>
      <c r="D23" s="9">
        <v>4.8291470337253735</v>
      </c>
      <c r="E23" s="9">
        <v>0.90476920717681342</v>
      </c>
      <c r="F23" s="9">
        <v>0.85568845445176611</v>
      </c>
      <c r="G23" s="9">
        <v>6.8181311453479303</v>
      </c>
    </row>
    <row r="24" spans="1:7" x14ac:dyDescent="0.25">
      <c r="B24" s="4" t="s">
        <v>71</v>
      </c>
      <c r="C24" s="4" t="s">
        <v>24</v>
      </c>
      <c r="D24" s="9">
        <v>10.881163506845249</v>
      </c>
      <c r="E24" s="9">
        <v>22.097837754945559</v>
      </c>
      <c r="F24" s="9">
        <v>3.0979669591830361</v>
      </c>
      <c r="G24" s="9">
        <v>12.028717308421216</v>
      </c>
    </row>
    <row r="25" spans="1:7" x14ac:dyDescent="0.25">
      <c r="B25" s="4"/>
      <c r="C25" s="4" t="s">
        <v>25</v>
      </c>
      <c r="D25" s="9">
        <v>7.2066189292472078</v>
      </c>
      <c r="E25" s="9">
        <v>4.7922097837754949</v>
      </c>
      <c r="F25" s="9">
        <v>5.6931388776115668</v>
      </c>
      <c r="G25" s="9">
        <v>8.0979242380325971</v>
      </c>
    </row>
    <row r="26" spans="1:7" x14ac:dyDescent="0.25">
      <c r="B26" s="4"/>
      <c r="C26" s="4" t="s">
        <v>26</v>
      </c>
      <c r="D26" s="9">
        <v>67.69116610395875</v>
      </c>
      <c r="E26" s="9">
        <v>72.205183254102138</v>
      </c>
      <c r="F26" s="9">
        <v>82.461509634302487</v>
      </c>
      <c r="G26" s="9">
        <v>61.762279547836172</v>
      </c>
    </row>
    <row r="27" spans="1:7" x14ac:dyDescent="0.25">
      <c r="B27" s="4"/>
      <c r="C27" s="4" t="s">
        <v>27</v>
      </c>
      <c r="D27" s="9">
        <v>6.8971914072644971</v>
      </c>
      <c r="E27" s="9">
        <v>0</v>
      </c>
      <c r="F27" s="9">
        <v>7.6168764248461942</v>
      </c>
      <c r="G27" s="9">
        <v>7.6430848810505898</v>
      </c>
    </row>
    <row r="28" spans="1:7" x14ac:dyDescent="0.25">
      <c r="B28" s="4"/>
      <c r="C28" s="4" t="s">
        <v>28</v>
      </c>
      <c r="D28" s="9">
        <v>2.4947130189589286</v>
      </c>
      <c r="E28" s="9">
        <v>0</v>
      </c>
      <c r="F28" s="9">
        <v>0.27481964960494676</v>
      </c>
      <c r="G28" s="9">
        <v>3.649862879311498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O72"/>
  <sheetViews>
    <sheetView topLeftCell="K17" zoomScale="80" zoomScaleNormal="80" workbookViewId="0">
      <selection activeCell="N17" sqref="K1:N1048576"/>
    </sheetView>
  </sheetViews>
  <sheetFormatPr baseColWidth="10" defaultRowHeight="15" x14ac:dyDescent="0.25"/>
  <cols>
    <col min="1" max="1" width="44.7109375" customWidth="1"/>
    <col min="2" max="2" width="23.5703125" customWidth="1"/>
  </cols>
  <sheetData>
    <row r="1" spans="1:4" x14ac:dyDescent="0.25">
      <c r="B1" t="s">
        <v>3</v>
      </c>
    </row>
    <row r="2" spans="1:4" x14ac:dyDescent="0.25">
      <c r="B2" t="s">
        <v>4</v>
      </c>
      <c r="C2" t="s">
        <v>5</v>
      </c>
      <c r="D2" t="s">
        <v>6</v>
      </c>
    </row>
    <row r="3" spans="1:4" x14ac:dyDescent="0.25">
      <c r="A3" t="s">
        <v>29</v>
      </c>
      <c r="B3">
        <f>+C40</f>
        <v>127540671150</v>
      </c>
      <c r="C3">
        <f t="shared" ref="C3:D3" si="0">+D40</f>
        <v>16035751476</v>
      </c>
      <c r="D3">
        <f t="shared" si="0"/>
        <v>25470055932</v>
      </c>
    </row>
    <row r="4" spans="1:4" x14ac:dyDescent="0.25">
      <c r="A4" t="s">
        <v>30</v>
      </c>
      <c r="B4">
        <f t="shared" ref="B4:D4" si="1">+C41</f>
        <v>9132600733</v>
      </c>
      <c r="C4">
        <f t="shared" si="1"/>
        <v>624093165</v>
      </c>
      <c r="D4">
        <f t="shared" si="1"/>
        <v>160408141</v>
      </c>
    </row>
    <row r="5" spans="1:4" x14ac:dyDescent="0.25">
      <c r="A5" t="s">
        <v>31</v>
      </c>
      <c r="B5">
        <f t="shared" ref="B5:D5" si="2">+C42</f>
        <v>53294237</v>
      </c>
      <c r="C5">
        <f t="shared" si="2"/>
        <v>6433898</v>
      </c>
      <c r="D5">
        <f t="shared" si="2"/>
        <v>0</v>
      </c>
    </row>
    <row r="6" spans="1:4" x14ac:dyDescent="0.25">
      <c r="A6" t="s">
        <v>32</v>
      </c>
      <c r="B6">
        <f t="shared" ref="B6:D6" si="3">+C43</f>
        <v>29238618782</v>
      </c>
      <c r="C6">
        <f t="shared" si="3"/>
        <v>256306441</v>
      </c>
      <c r="D6">
        <f t="shared" si="3"/>
        <v>15128032090</v>
      </c>
    </row>
    <row r="7" spans="1:4" x14ac:dyDescent="0.25">
      <c r="A7" t="s">
        <v>33</v>
      </c>
      <c r="B7">
        <f t="shared" ref="B7:D7" si="4">+C44</f>
        <v>5785092231</v>
      </c>
      <c r="C7">
        <f t="shared" si="4"/>
        <v>85424470</v>
      </c>
      <c r="D7">
        <f t="shared" si="4"/>
        <v>681754156</v>
      </c>
    </row>
    <row r="8" spans="1:4" x14ac:dyDescent="0.25">
      <c r="A8" t="s">
        <v>34</v>
      </c>
      <c r="B8">
        <f t="shared" ref="B8:D8" si="5">+C45</f>
        <v>40350749510</v>
      </c>
      <c r="C8">
        <f t="shared" si="5"/>
        <v>9614103785</v>
      </c>
      <c r="D8">
        <f t="shared" si="5"/>
        <v>4730932141</v>
      </c>
    </row>
    <row r="9" spans="1:4" x14ac:dyDescent="0.25">
      <c r="A9" t="s">
        <v>35</v>
      </c>
      <c r="B9">
        <f>+C47</f>
        <v>0</v>
      </c>
      <c r="C9">
        <f t="shared" ref="C9:D9" si="6">+D47</f>
        <v>0</v>
      </c>
      <c r="D9">
        <f t="shared" si="6"/>
        <v>156467195088</v>
      </c>
    </row>
    <row r="10" spans="1:4" x14ac:dyDescent="0.25">
      <c r="A10" t="s">
        <v>36</v>
      </c>
      <c r="B10">
        <f>+C48</f>
        <v>844275170</v>
      </c>
      <c r="C10">
        <f t="shared" ref="C10:D10" si="7">+D48</f>
        <v>0</v>
      </c>
      <c r="D10">
        <f t="shared" si="7"/>
        <v>0</v>
      </c>
    </row>
    <row r="11" spans="1:4" x14ac:dyDescent="0.25">
      <c r="A11" t="s">
        <v>37</v>
      </c>
      <c r="B11">
        <f>+C49</f>
        <v>0</v>
      </c>
      <c r="C11">
        <f t="shared" ref="C11:D11" si="8">+D49</f>
        <v>0</v>
      </c>
      <c r="D11">
        <f t="shared" si="8"/>
        <v>24110756847</v>
      </c>
    </row>
    <row r="12" spans="1:4" x14ac:dyDescent="0.25">
      <c r="A12" t="s">
        <v>38</v>
      </c>
      <c r="B12">
        <f>+C46</f>
        <v>257381356</v>
      </c>
      <c r="C12">
        <f t="shared" ref="C12:D12" si="9">+D46</f>
        <v>0</v>
      </c>
      <c r="D12">
        <f t="shared" si="9"/>
        <v>23551606</v>
      </c>
    </row>
    <row r="13" spans="1:4" x14ac:dyDescent="0.25">
      <c r="A13" t="s">
        <v>39</v>
      </c>
      <c r="B13">
        <f t="shared" ref="B13:B18" si="10">+C50</f>
        <v>0</v>
      </c>
      <c r="C13">
        <f t="shared" ref="C13:D13" si="11">+D50</f>
        <v>49967531804</v>
      </c>
      <c r="D13">
        <f t="shared" si="11"/>
        <v>0</v>
      </c>
    </row>
    <row r="14" spans="1:4" x14ac:dyDescent="0.25">
      <c r="A14" t="s">
        <v>40</v>
      </c>
      <c r="B14">
        <f t="shared" si="10"/>
        <v>2198702</v>
      </c>
      <c r="C14">
        <f t="shared" ref="C14:D14" si="12">+D51</f>
        <v>4830157</v>
      </c>
      <c r="D14">
        <f t="shared" si="12"/>
        <v>0</v>
      </c>
    </row>
    <row r="15" spans="1:4" x14ac:dyDescent="0.25">
      <c r="A15" t="s">
        <v>41</v>
      </c>
      <c r="B15">
        <f t="shared" si="10"/>
        <v>12723418346</v>
      </c>
      <c r="C15">
        <f t="shared" ref="C15:D15" si="13">+D52</f>
        <v>539322866</v>
      </c>
      <c r="D15">
        <f t="shared" si="13"/>
        <v>317685763</v>
      </c>
    </row>
    <row r="16" spans="1:4" x14ac:dyDescent="0.25">
      <c r="A16" t="s">
        <v>42</v>
      </c>
      <c r="B16">
        <f t="shared" si="10"/>
        <v>7578272289</v>
      </c>
      <c r="C16">
        <f t="shared" ref="C16:D16" si="14">+D53</f>
        <v>3033399758</v>
      </c>
      <c r="D16">
        <f t="shared" si="14"/>
        <v>5515368430</v>
      </c>
    </row>
    <row r="17" spans="1:15" x14ac:dyDescent="0.25">
      <c r="A17" t="s">
        <v>43</v>
      </c>
      <c r="B17">
        <f t="shared" si="10"/>
        <v>4352927954</v>
      </c>
      <c r="C17">
        <f t="shared" ref="C17:D17" si="15">+D54</f>
        <v>1691496569</v>
      </c>
      <c r="D17">
        <f t="shared" si="15"/>
        <v>717647692</v>
      </c>
    </row>
    <row r="18" spans="1:15" x14ac:dyDescent="0.25">
      <c r="A18" t="s">
        <v>44</v>
      </c>
      <c r="B18">
        <f t="shared" si="10"/>
        <v>0</v>
      </c>
      <c r="C18">
        <f t="shared" ref="C18:D18" si="16">+D55</f>
        <v>50844350</v>
      </c>
      <c r="D18">
        <f t="shared" si="16"/>
        <v>0</v>
      </c>
    </row>
    <row r="19" spans="1:15" x14ac:dyDescent="0.25">
      <c r="A19" t="s">
        <v>14</v>
      </c>
      <c r="B19">
        <f>SUM(B3:B18)</f>
        <v>237859500460</v>
      </c>
      <c r="C19">
        <f t="shared" ref="C19:D19" si="17">SUM(C3:C18)</f>
        <v>81909538739</v>
      </c>
      <c r="D19">
        <f t="shared" si="17"/>
        <v>233323387886</v>
      </c>
    </row>
    <row r="20" spans="1:15" x14ac:dyDescent="0.25">
      <c r="F20" t="s">
        <v>4</v>
      </c>
      <c r="G20" t="s">
        <v>5</v>
      </c>
      <c r="H20" t="s">
        <v>6</v>
      </c>
      <c r="M20" t="s">
        <v>69</v>
      </c>
      <c r="N20" t="s">
        <v>74</v>
      </c>
      <c r="O20" t="s">
        <v>4</v>
      </c>
    </row>
    <row r="21" spans="1:15" x14ac:dyDescent="0.25">
      <c r="A21" t="s">
        <v>45</v>
      </c>
      <c r="B21">
        <f>SUM(B3:B5)</f>
        <v>136726566120</v>
      </c>
      <c r="C21">
        <f t="shared" ref="C21:D21" si="18">SUM(C3:C5)</f>
        <v>16666278539</v>
      </c>
      <c r="D21">
        <f t="shared" si="18"/>
        <v>25630464073</v>
      </c>
      <c r="F21" s="1">
        <f>+B21/B$33*100</f>
        <v>57.482070657502639</v>
      </c>
      <c r="G21" s="1">
        <f t="shared" ref="G21:H33" si="19">+C21/C$33*100</f>
        <v>20.34717664826087</v>
      </c>
      <c r="H21" s="1">
        <f t="shared" si="19"/>
        <v>10.984952818155909</v>
      </c>
      <c r="L21" t="s">
        <v>45</v>
      </c>
      <c r="M21" s="1">
        <v>10.984952818155909</v>
      </c>
      <c r="N21" s="1">
        <v>20.34717664826087</v>
      </c>
      <c r="O21" s="1">
        <v>57.482070657502639</v>
      </c>
    </row>
    <row r="22" spans="1:15" x14ac:dyDescent="0.25">
      <c r="A22" t="s">
        <v>46</v>
      </c>
      <c r="B22">
        <f>+B6</f>
        <v>29238618782</v>
      </c>
      <c r="C22">
        <f t="shared" ref="C22:D22" si="20">+C6</f>
        <v>256306441</v>
      </c>
      <c r="D22">
        <f t="shared" si="20"/>
        <v>15128032090</v>
      </c>
      <c r="F22" s="1">
        <f t="shared" ref="F22:F33" si="21">+B22/B$33*100</f>
        <v>12.292390560585137</v>
      </c>
      <c r="G22" s="1">
        <f t="shared" si="19"/>
        <v>0.31291403290245062</v>
      </c>
      <c r="H22" s="1">
        <f t="shared" si="19"/>
        <v>6.4837186820686146</v>
      </c>
      <c r="L22" t="s">
        <v>77</v>
      </c>
      <c r="M22" s="1">
        <v>6.7759114888750629</v>
      </c>
      <c r="N22" s="1">
        <v>0.41720526847172923</v>
      </c>
      <c r="O22" s="1">
        <v>14.72453736145377</v>
      </c>
    </row>
    <row r="23" spans="1:15" x14ac:dyDescent="0.25">
      <c r="A23" t="s">
        <v>47</v>
      </c>
      <c r="B23">
        <f>+B7</f>
        <v>5785092231</v>
      </c>
      <c r="C23">
        <f t="shared" ref="C23:D23" si="22">+C7</f>
        <v>85424470</v>
      </c>
      <c r="D23">
        <f t="shared" si="22"/>
        <v>681754156</v>
      </c>
      <c r="F23" s="1">
        <f t="shared" si="21"/>
        <v>2.4321468008686327</v>
      </c>
      <c r="G23" s="1">
        <f t="shared" si="19"/>
        <v>0.10429123556927861</v>
      </c>
      <c r="H23" s="1">
        <f t="shared" si="19"/>
        <v>0.29219280680644832</v>
      </c>
      <c r="L23" t="s">
        <v>75</v>
      </c>
      <c r="M23" s="1">
        <v>2.3352051769718574</v>
      </c>
      <c r="N23" s="1">
        <v>13.864618063821178</v>
      </c>
      <c r="O23" s="1">
        <v>18.794152589048114</v>
      </c>
    </row>
    <row r="24" spans="1:15" x14ac:dyDescent="0.25">
      <c r="A24" t="s">
        <v>48</v>
      </c>
      <c r="B24">
        <f>+B8</f>
        <v>40350749510</v>
      </c>
      <c r="C24">
        <f t="shared" ref="C24:D24" si="23">+C8</f>
        <v>9614103785</v>
      </c>
      <c r="D24">
        <f t="shared" si="23"/>
        <v>4730932141</v>
      </c>
      <c r="F24" s="1">
        <f t="shared" si="21"/>
        <v>16.964110927654808</v>
      </c>
      <c r="G24" s="1">
        <f t="shared" si="19"/>
        <v>11.737465419790464</v>
      </c>
      <c r="H24" s="1">
        <f t="shared" si="19"/>
        <v>2.0276287704649207</v>
      </c>
      <c r="L24" t="s">
        <v>76</v>
      </c>
      <c r="M24" s="1">
        <v>77.39384961409398</v>
      </c>
      <c r="N24" s="1">
        <v>0</v>
      </c>
      <c r="O24" s="1">
        <v>0</v>
      </c>
    </row>
    <row r="25" spans="1:15" x14ac:dyDescent="0.25">
      <c r="A25" t="s">
        <v>53</v>
      </c>
      <c r="B25">
        <f>SUM(B17:B18)</f>
        <v>4352927954</v>
      </c>
      <c r="C25">
        <f t="shared" ref="C25:D25" si="24">SUM(C17:C18)</f>
        <v>1742340919</v>
      </c>
      <c r="D25">
        <f t="shared" si="24"/>
        <v>717647692</v>
      </c>
      <c r="F25" s="1">
        <f t="shared" si="21"/>
        <v>1.830041661393305</v>
      </c>
      <c r="G25" s="1">
        <f t="shared" si="19"/>
        <v>2.1271526440307134</v>
      </c>
      <c r="H25" s="1">
        <f t="shared" si="19"/>
        <v>0.30757640650693668</v>
      </c>
      <c r="L25" t="s">
        <v>54</v>
      </c>
      <c r="M25" s="1">
        <v>0</v>
      </c>
      <c r="N25" s="1">
        <v>61.003312402012966</v>
      </c>
      <c r="O25" s="1">
        <v>0</v>
      </c>
    </row>
    <row r="26" spans="1:15" x14ac:dyDescent="0.25">
      <c r="A26" t="s">
        <v>52</v>
      </c>
      <c r="B26">
        <f>+B12</f>
        <v>257381356</v>
      </c>
      <c r="C26">
        <f t="shared" ref="C26:D26" si="25">+C12</f>
        <v>0</v>
      </c>
      <c r="D26">
        <f t="shared" si="25"/>
        <v>23551606</v>
      </c>
      <c r="F26" s="1">
        <f t="shared" si="21"/>
        <v>0.10820730536398437</v>
      </c>
      <c r="G26" s="1">
        <f t="shared" si="19"/>
        <v>0</v>
      </c>
      <c r="H26" s="1">
        <f t="shared" si="19"/>
        <v>1.0093975667585939E-2</v>
      </c>
      <c r="L26" t="s">
        <v>41</v>
      </c>
      <c r="M26" s="1">
        <v>2.5100809019031955</v>
      </c>
      <c r="N26" s="1">
        <v>4.3676876174332575</v>
      </c>
      <c r="O26" s="1">
        <v>8.9992393919954843</v>
      </c>
    </row>
    <row r="27" spans="1:15" x14ac:dyDescent="0.25">
      <c r="A27" t="s">
        <v>50</v>
      </c>
      <c r="B27">
        <f>+B10</f>
        <v>844275170</v>
      </c>
      <c r="C27">
        <f t="shared" ref="C27:D27" si="26">+C10</f>
        <v>0</v>
      </c>
      <c r="D27">
        <f t="shared" si="26"/>
        <v>0</v>
      </c>
      <c r="F27" s="1">
        <f t="shared" si="21"/>
        <v>0.35494700374264798</v>
      </c>
      <c r="G27" s="1">
        <f t="shared" si="19"/>
        <v>0</v>
      </c>
      <c r="H27" s="1">
        <f t="shared" si="19"/>
        <v>0</v>
      </c>
    </row>
    <row r="28" spans="1:15" x14ac:dyDescent="0.25">
      <c r="A28" t="s">
        <v>90</v>
      </c>
      <c r="B28">
        <f>+B14</f>
        <v>2198702</v>
      </c>
      <c r="C28">
        <f t="shared" ref="C28:D28" si="27">+C14</f>
        <v>4830157</v>
      </c>
      <c r="D28">
        <f t="shared" si="27"/>
        <v>0</v>
      </c>
      <c r="F28" s="1">
        <f t="shared" si="21"/>
        <v>9.2437005700756023E-4</v>
      </c>
      <c r="G28" s="1">
        <f t="shared" si="19"/>
        <v>5.8969407890221617E-3</v>
      </c>
      <c r="H28" s="1">
        <f t="shared" si="19"/>
        <v>0</v>
      </c>
    </row>
    <row r="29" spans="1:15" x14ac:dyDescent="0.25">
      <c r="A29" t="s">
        <v>49</v>
      </c>
      <c r="B29">
        <f>+B9</f>
        <v>0</v>
      </c>
      <c r="C29">
        <f t="shared" ref="C29:D29" si="28">+C9</f>
        <v>0</v>
      </c>
      <c r="D29">
        <f t="shared" si="28"/>
        <v>156467195088</v>
      </c>
      <c r="F29" s="1">
        <f t="shared" si="21"/>
        <v>0</v>
      </c>
      <c r="G29" s="1">
        <f t="shared" si="19"/>
        <v>0</v>
      </c>
      <c r="H29" s="1">
        <f t="shared" si="19"/>
        <v>67.060227654695581</v>
      </c>
    </row>
    <row r="30" spans="1:15" x14ac:dyDescent="0.25">
      <c r="A30" t="s">
        <v>51</v>
      </c>
      <c r="B30">
        <f>+B11</f>
        <v>0</v>
      </c>
      <c r="C30">
        <f t="shared" ref="C30:D30" si="29">+C11</f>
        <v>0</v>
      </c>
      <c r="D30">
        <f t="shared" si="29"/>
        <v>24110756847</v>
      </c>
      <c r="F30" s="1">
        <f t="shared" si="21"/>
        <v>0</v>
      </c>
      <c r="G30" s="1">
        <f t="shared" si="19"/>
        <v>0</v>
      </c>
      <c r="H30" s="1">
        <f t="shared" si="19"/>
        <v>10.3336219593984</v>
      </c>
    </row>
    <row r="31" spans="1:15" x14ac:dyDescent="0.25">
      <c r="A31" t="s">
        <v>54</v>
      </c>
      <c r="B31">
        <f>+B13</f>
        <v>0</v>
      </c>
      <c r="C31">
        <f t="shared" ref="C31:D31" si="30">+C13</f>
        <v>49967531804</v>
      </c>
      <c r="D31">
        <f t="shared" si="30"/>
        <v>0</v>
      </c>
      <c r="F31" s="1">
        <f t="shared" si="21"/>
        <v>0</v>
      </c>
      <c r="G31" s="1">
        <f t="shared" si="19"/>
        <v>61.003312402012966</v>
      </c>
      <c r="H31" s="1">
        <f t="shared" si="19"/>
        <v>0</v>
      </c>
    </row>
    <row r="32" spans="1:15" x14ac:dyDescent="0.25">
      <c r="A32" t="s">
        <v>41</v>
      </c>
      <c r="B32">
        <f>SUM(B15:B16)</f>
        <v>20301690635</v>
      </c>
      <c r="C32">
        <f t="shared" ref="C32:D32" si="31">SUM(C15:C16)</f>
        <v>3572722624</v>
      </c>
      <c r="D32">
        <f t="shared" si="31"/>
        <v>5833054193</v>
      </c>
      <c r="F32" s="1">
        <f t="shared" si="21"/>
        <v>8.5351607128318445</v>
      </c>
      <c r="G32" s="1">
        <f t="shared" si="19"/>
        <v>4.3617906766442349</v>
      </c>
      <c r="H32" s="1">
        <f t="shared" si="19"/>
        <v>2.4999869262356098</v>
      </c>
    </row>
    <row r="33" spans="1:8" x14ac:dyDescent="0.25">
      <c r="A33" t="s">
        <v>14</v>
      </c>
      <c r="B33">
        <f>SUM(B21:B32)</f>
        <v>237859500460</v>
      </c>
      <c r="C33">
        <f t="shared" ref="C33:D33" si="32">SUM(C21:C32)</f>
        <v>81909538739</v>
      </c>
      <c r="D33">
        <f t="shared" si="32"/>
        <v>233323387886</v>
      </c>
      <c r="F33" s="1">
        <f t="shared" si="21"/>
        <v>100</v>
      </c>
      <c r="G33" s="1">
        <f t="shared" si="19"/>
        <v>100</v>
      </c>
      <c r="H33" s="1">
        <f t="shared" si="19"/>
        <v>100</v>
      </c>
    </row>
    <row r="38" spans="1:8" x14ac:dyDescent="0.25">
      <c r="B38" t="s">
        <v>87</v>
      </c>
    </row>
    <row r="39" spans="1:8" x14ac:dyDescent="0.25">
      <c r="B39" t="s">
        <v>14</v>
      </c>
      <c r="C39" t="s">
        <v>4</v>
      </c>
      <c r="D39" t="s">
        <v>5</v>
      </c>
      <c r="E39" t="s">
        <v>6</v>
      </c>
    </row>
    <row r="40" spans="1:8" x14ac:dyDescent="0.25">
      <c r="A40" t="s">
        <v>29</v>
      </c>
      <c r="B40">
        <v>169046478558</v>
      </c>
      <c r="C40">
        <v>127540671150</v>
      </c>
      <c r="D40">
        <v>16035751476</v>
      </c>
      <c r="E40">
        <v>25470055932</v>
      </c>
    </row>
    <row r="41" spans="1:8" x14ac:dyDescent="0.25">
      <c r="A41" t="s">
        <v>30</v>
      </c>
      <c r="B41">
        <v>9917102039</v>
      </c>
      <c r="C41">
        <v>9132600733</v>
      </c>
      <c r="D41">
        <v>624093165</v>
      </c>
      <c r="E41">
        <v>160408141</v>
      </c>
    </row>
    <row r="42" spans="1:8" x14ac:dyDescent="0.25">
      <c r="A42" t="s">
        <v>88</v>
      </c>
      <c r="B42">
        <v>59728136</v>
      </c>
      <c r="C42">
        <v>53294237</v>
      </c>
      <c r="D42">
        <v>6433898</v>
      </c>
      <c r="E42">
        <v>0</v>
      </c>
    </row>
    <row r="43" spans="1:8" x14ac:dyDescent="0.25">
      <c r="A43" t="s">
        <v>32</v>
      </c>
      <c r="B43">
        <v>44622957313</v>
      </c>
      <c r="C43">
        <v>29238618782</v>
      </c>
      <c r="D43">
        <v>256306441</v>
      </c>
      <c r="E43">
        <v>15128032090</v>
      </c>
    </row>
    <row r="44" spans="1:8" x14ac:dyDescent="0.25">
      <c r="A44" t="s">
        <v>33</v>
      </c>
      <c r="B44">
        <v>6552270858</v>
      </c>
      <c r="C44">
        <v>5785092231</v>
      </c>
      <c r="D44">
        <v>85424470</v>
      </c>
      <c r="E44">
        <v>681754156</v>
      </c>
    </row>
    <row r="45" spans="1:8" x14ac:dyDescent="0.25">
      <c r="A45" t="s">
        <v>34</v>
      </c>
      <c r="B45">
        <v>54695785437</v>
      </c>
      <c r="C45">
        <v>40350749510</v>
      </c>
      <c r="D45">
        <v>9614103785</v>
      </c>
      <c r="E45">
        <v>4730932141</v>
      </c>
    </row>
    <row r="46" spans="1:8" x14ac:dyDescent="0.25">
      <c r="A46" t="s">
        <v>89</v>
      </c>
      <c r="B46">
        <v>280932962</v>
      </c>
      <c r="C46">
        <v>257381356</v>
      </c>
      <c r="D46">
        <v>0</v>
      </c>
      <c r="E46">
        <v>23551606</v>
      </c>
    </row>
    <row r="47" spans="1:8" x14ac:dyDescent="0.25">
      <c r="A47" t="s">
        <v>35</v>
      </c>
      <c r="B47">
        <v>156467195088</v>
      </c>
      <c r="C47">
        <v>0</v>
      </c>
      <c r="D47">
        <v>0</v>
      </c>
      <c r="E47">
        <v>156467195088</v>
      </c>
    </row>
    <row r="48" spans="1:8" x14ac:dyDescent="0.25">
      <c r="A48" t="s">
        <v>36</v>
      </c>
      <c r="B48">
        <v>844275170</v>
      </c>
      <c r="C48">
        <v>844275170</v>
      </c>
      <c r="D48">
        <v>0</v>
      </c>
      <c r="E48">
        <v>0</v>
      </c>
    </row>
    <row r="49" spans="1:5" x14ac:dyDescent="0.25">
      <c r="A49" t="s">
        <v>37</v>
      </c>
      <c r="B49">
        <v>24110756847</v>
      </c>
      <c r="C49">
        <v>0</v>
      </c>
      <c r="D49">
        <v>0</v>
      </c>
      <c r="E49">
        <v>24110756847</v>
      </c>
    </row>
    <row r="50" spans="1:5" x14ac:dyDescent="0.25">
      <c r="A50" t="s">
        <v>39</v>
      </c>
      <c r="B50">
        <v>49967531804</v>
      </c>
      <c r="C50">
        <v>0</v>
      </c>
      <c r="D50">
        <v>49967531804</v>
      </c>
      <c r="E50">
        <v>0</v>
      </c>
    </row>
    <row r="51" spans="1:5" x14ac:dyDescent="0.25">
      <c r="A51" t="s">
        <v>90</v>
      </c>
      <c r="B51">
        <v>7028860</v>
      </c>
      <c r="C51">
        <v>2198702</v>
      </c>
      <c r="D51">
        <v>4830157</v>
      </c>
      <c r="E51">
        <v>0</v>
      </c>
    </row>
    <row r="52" spans="1:5" x14ac:dyDescent="0.25">
      <c r="A52" t="s">
        <v>41</v>
      </c>
      <c r="B52">
        <v>13580426974</v>
      </c>
      <c r="C52">
        <v>12723418346</v>
      </c>
      <c r="D52">
        <v>539322866</v>
      </c>
      <c r="E52">
        <v>317685763</v>
      </c>
    </row>
    <row r="53" spans="1:5" x14ac:dyDescent="0.25">
      <c r="A53" t="s">
        <v>42</v>
      </c>
      <c r="B53">
        <v>16127040478</v>
      </c>
      <c r="C53">
        <v>7578272289</v>
      </c>
      <c r="D53">
        <v>3033399758</v>
      </c>
      <c r="E53">
        <v>5515368430</v>
      </c>
    </row>
    <row r="54" spans="1:5" x14ac:dyDescent="0.25">
      <c r="A54" t="s">
        <v>43</v>
      </c>
      <c r="B54">
        <v>6762072216</v>
      </c>
      <c r="C54">
        <v>4352927954</v>
      </c>
      <c r="D54">
        <v>1691496569</v>
      </c>
      <c r="E54">
        <v>717647692</v>
      </c>
    </row>
    <row r="55" spans="1:5" x14ac:dyDescent="0.25">
      <c r="A55" t="s">
        <v>44</v>
      </c>
      <c r="B55">
        <v>50844350</v>
      </c>
      <c r="C55">
        <v>0</v>
      </c>
      <c r="D55">
        <v>50844350</v>
      </c>
      <c r="E55">
        <v>0</v>
      </c>
    </row>
    <row r="57" spans="1:5" x14ac:dyDescent="0.25">
      <c r="A57" t="s">
        <v>91</v>
      </c>
    </row>
    <row r="59" spans="1:5" x14ac:dyDescent="0.25">
      <c r="A59" t="s">
        <v>92</v>
      </c>
      <c r="B59" t="str">
        <f>CONCATENATE(A59,"&lt;&gt;",99999999999," and ")</f>
        <v xml:space="preserve">E01AIMDE&lt;&gt;99999999999 and </v>
      </c>
    </row>
    <row r="60" spans="1:5" x14ac:dyDescent="0.25">
      <c r="A60" t="s">
        <v>93</v>
      </c>
      <c r="B60" t="str">
        <f t="shared" ref="B60:B72" si="33">CONCATENATE(A60,"&lt;&gt;",99999999999," and ")</f>
        <v xml:space="preserve">E01BIMDE&lt;&gt;99999999999 and </v>
      </c>
    </row>
    <row r="61" spans="1:5" x14ac:dyDescent="0.25">
      <c r="A61" t="s">
        <v>94</v>
      </c>
      <c r="B61" t="str">
        <f t="shared" si="33"/>
        <v xml:space="preserve">E01CIMDE&lt;&gt;99999999999 and </v>
      </c>
    </row>
    <row r="62" spans="1:5" x14ac:dyDescent="0.25">
      <c r="A62" t="s">
        <v>95</v>
      </c>
      <c r="B62" t="str">
        <f t="shared" si="33"/>
        <v xml:space="preserve">E01DDE&lt;&gt;99999999999 and </v>
      </c>
    </row>
    <row r="63" spans="1:5" x14ac:dyDescent="0.25">
      <c r="A63" t="s">
        <v>96</v>
      </c>
      <c r="B63" t="str">
        <f t="shared" si="33"/>
        <v xml:space="preserve">E01EDE&lt;&gt;99999999999 and </v>
      </c>
    </row>
    <row r="64" spans="1:5" x14ac:dyDescent="0.25">
      <c r="A64" t="s">
        <v>97</v>
      </c>
      <c r="B64" t="str">
        <f t="shared" si="33"/>
        <v xml:space="preserve">E01FDE&lt;&gt;99999999999 and </v>
      </c>
    </row>
    <row r="65" spans="1:2" x14ac:dyDescent="0.25">
      <c r="A65" t="s">
        <v>98</v>
      </c>
      <c r="B65" t="str">
        <f t="shared" si="33"/>
        <v xml:space="preserve">E01GDE&lt;&gt;99999999999 and </v>
      </c>
    </row>
    <row r="66" spans="1:2" x14ac:dyDescent="0.25">
      <c r="A66" t="s">
        <v>99</v>
      </c>
      <c r="B66" t="str">
        <f t="shared" si="33"/>
        <v xml:space="preserve">E01HDE&lt;&gt;99999999999 and </v>
      </c>
    </row>
    <row r="67" spans="1:2" x14ac:dyDescent="0.25">
      <c r="A67" t="s">
        <v>100</v>
      </c>
      <c r="B67" t="str">
        <f t="shared" si="33"/>
        <v xml:space="preserve">E01IDE&lt;&gt;99999999999 and </v>
      </c>
    </row>
    <row r="68" spans="1:2" x14ac:dyDescent="0.25">
      <c r="A68" t="s">
        <v>101</v>
      </c>
      <c r="B68" t="str">
        <f t="shared" si="33"/>
        <v xml:space="preserve">E01JDE&lt;&gt;99999999999 and </v>
      </c>
    </row>
    <row r="69" spans="1:2" x14ac:dyDescent="0.25">
      <c r="A69" t="s">
        <v>102</v>
      </c>
      <c r="B69" t="str">
        <f t="shared" si="33"/>
        <v xml:space="preserve">E01KDE&lt;&gt;99999999999 and </v>
      </c>
    </row>
    <row r="70" spans="1:2" x14ac:dyDescent="0.25">
      <c r="A70" t="s">
        <v>103</v>
      </c>
      <c r="B70" t="str">
        <f t="shared" si="33"/>
        <v xml:space="preserve">E01LDE&lt;&gt;99999999999 and </v>
      </c>
    </row>
    <row r="71" spans="1:2" x14ac:dyDescent="0.25">
      <c r="A71" t="s">
        <v>104</v>
      </c>
      <c r="B71" t="str">
        <f t="shared" si="33"/>
        <v xml:space="preserve">E01MDE&lt;&gt;99999999999 and </v>
      </c>
    </row>
    <row r="72" spans="1:2" x14ac:dyDescent="0.25">
      <c r="A72" t="s">
        <v>105</v>
      </c>
      <c r="B72" t="str">
        <f t="shared" si="33"/>
        <v xml:space="preserve">E01KJDE&lt;&gt;99999999999 and </v>
      </c>
    </row>
  </sheetData>
  <pageMargins left="0.7" right="0.7" top="0.75" bottom="0.75" header="0.3" footer="0.3"/>
  <pageSetup paperSize="300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20:E33"/>
  <sheetViews>
    <sheetView topLeftCell="A10" zoomScale="85" zoomScaleNormal="85" workbookViewId="0">
      <selection activeCell="K10" sqref="A1:K1048576"/>
    </sheetView>
  </sheetViews>
  <sheetFormatPr baseColWidth="10" defaultRowHeight="15" x14ac:dyDescent="0.25"/>
  <cols>
    <col min="1" max="1" width="17" customWidth="1"/>
  </cols>
  <sheetData>
    <row r="20" spans="1:5" x14ac:dyDescent="0.25">
      <c r="B20" t="s">
        <v>78</v>
      </c>
      <c r="C20" t="s">
        <v>79</v>
      </c>
      <c r="D20" t="s">
        <v>80</v>
      </c>
      <c r="E20" t="s">
        <v>81</v>
      </c>
    </row>
    <row r="21" spans="1:5" x14ac:dyDescent="0.25">
      <c r="A21" t="s">
        <v>45</v>
      </c>
      <c r="B21" s="1">
        <v>65.372431054575713</v>
      </c>
      <c r="C21" s="1">
        <v>49.471317235193737</v>
      </c>
      <c r="D21" s="1">
        <v>56.398850617694606</v>
      </c>
      <c r="E21" s="1">
        <v>78.386855730575476</v>
      </c>
    </row>
    <row r="22" spans="1:5" x14ac:dyDescent="0.25">
      <c r="A22" t="s">
        <v>77</v>
      </c>
      <c r="B22" s="1">
        <v>5.0118869233829502</v>
      </c>
      <c r="C22" s="1">
        <v>5.8932704753920007</v>
      </c>
      <c r="D22" s="1">
        <v>0.23528482802693113</v>
      </c>
      <c r="E22" s="1">
        <v>6.3389702015437424</v>
      </c>
    </row>
    <row r="23" spans="1:5" x14ac:dyDescent="0.25">
      <c r="A23" t="s">
        <v>75</v>
      </c>
      <c r="B23" s="1">
        <v>7.8401123115289817</v>
      </c>
      <c r="C23" s="1">
        <v>3.7947622499422735</v>
      </c>
      <c r="D23" s="1">
        <v>9.7945756784727518</v>
      </c>
      <c r="E23" s="1">
        <v>9.5552189199525071</v>
      </c>
    </row>
    <row r="24" spans="1:5" x14ac:dyDescent="0.25">
      <c r="A24" t="s">
        <v>76</v>
      </c>
      <c r="B24" s="1">
        <v>12.047294921729868</v>
      </c>
      <c r="C24" s="1">
        <v>37.959991926488819</v>
      </c>
      <c r="D24" s="1">
        <v>1.8945740118873542</v>
      </c>
      <c r="E24" s="1">
        <v>0.56027177927675531</v>
      </c>
    </row>
    <row r="25" spans="1:5" x14ac:dyDescent="0.25">
      <c r="A25" t="s">
        <v>54</v>
      </c>
      <c r="B25" s="1">
        <v>5.4060735892781349</v>
      </c>
      <c r="C25" s="1">
        <v>0.22425058243109283</v>
      </c>
      <c r="D25" s="1">
        <v>26.769519971072427</v>
      </c>
      <c r="E25" s="1">
        <v>0</v>
      </c>
    </row>
    <row r="26" spans="1:5" x14ac:dyDescent="0.25">
      <c r="A26" t="s">
        <v>41</v>
      </c>
      <c r="B26" s="1">
        <v>4.3222011995043568</v>
      </c>
      <c r="C26" s="1">
        <v>2.6564075305520762</v>
      </c>
      <c r="D26" s="1">
        <v>4.907194892845931</v>
      </c>
      <c r="E26" s="1">
        <v>5.1586833686515199</v>
      </c>
    </row>
    <row r="27" spans="1:5" x14ac:dyDescent="0.25">
      <c r="B27" s="1"/>
      <c r="C27" s="1"/>
      <c r="D27" s="1"/>
    </row>
    <row r="28" spans="1:5" x14ac:dyDescent="0.25">
      <c r="B28" s="1"/>
      <c r="C28" s="1"/>
      <c r="D28" s="1"/>
    </row>
    <row r="29" spans="1:5" x14ac:dyDescent="0.25">
      <c r="B29" s="1"/>
      <c r="C29" s="1"/>
      <c r="D29" s="1"/>
    </row>
    <row r="30" spans="1:5" x14ac:dyDescent="0.25">
      <c r="B30" s="1"/>
      <c r="C30" s="1"/>
      <c r="D30" s="1"/>
    </row>
    <row r="31" spans="1:5" x14ac:dyDescent="0.25">
      <c r="B31" s="1"/>
      <c r="C31" s="1"/>
      <c r="D31" s="1"/>
    </row>
    <row r="32" spans="1:5" x14ac:dyDescent="0.25">
      <c r="B32" s="1"/>
      <c r="C32" s="1"/>
      <c r="D32" s="1"/>
    </row>
    <row r="33" spans="2:4" x14ac:dyDescent="0.25">
      <c r="B33" s="1"/>
      <c r="C33" s="1"/>
      <c r="D33" s="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C8"/>
  <sheetViews>
    <sheetView topLeftCell="A4" workbookViewId="0">
      <selection activeCell="E6" sqref="E6"/>
    </sheetView>
  </sheetViews>
  <sheetFormatPr baseColWidth="10" defaultRowHeight="15" x14ac:dyDescent="0.25"/>
  <sheetData>
    <row r="3" spans="1:3" x14ac:dyDescent="0.25">
      <c r="B3" t="s">
        <v>82</v>
      </c>
      <c r="C3" t="s">
        <v>83</v>
      </c>
    </row>
    <row r="4" spans="1:3" x14ac:dyDescent="0.25">
      <c r="A4">
        <v>1</v>
      </c>
      <c r="B4">
        <v>15.5</v>
      </c>
      <c r="C4">
        <v>47.4</v>
      </c>
    </row>
    <row r="5" spans="1:3" x14ac:dyDescent="0.25">
      <c r="A5">
        <v>2</v>
      </c>
      <c r="B5">
        <v>29.5</v>
      </c>
      <c r="C5">
        <v>23.9</v>
      </c>
    </row>
    <row r="6" spans="1:3" x14ac:dyDescent="0.25">
      <c r="A6">
        <v>3</v>
      </c>
      <c r="B6">
        <v>30.7</v>
      </c>
      <c r="C6">
        <v>16.3</v>
      </c>
    </row>
    <row r="7" spans="1:3" x14ac:dyDescent="0.25">
      <c r="A7">
        <v>4</v>
      </c>
      <c r="B7">
        <v>18.2</v>
      </c>
      <c r="C7">
        <v>8.3000000000000007</v>
      </c>
    </row>
    <row r="8" spans="1:3" x14ac:dyDescent="0.25">
      <c r="A8">
        <v>5</v>
      </c>
      <c r="B8">
        <v>6.1</v>
      </c>
      <c r="C8">
        <v>4.0999999999999996</v>
      </c>
    </row>
  </sheetData>
  <pageMargins left="0.7" right="0.7" top="0.75" bottom="0.75" header="0.3" footer="0.3"/>
  <pageSetup paperSize="300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3:D13"/>
  <sheetViews>
    <sheetView workbookViewId="0">
      <selection activeCell="A55" sqref="A1:XFD55"/>
    </sheetView>
  </sheetViews>
  <sheetFormatPr baseColWidth="10" defaultRowHeight="15" x14ac:dyDescent="0.25"/>
  <sheetData>
    <row r="3" spans="2:4" x14ac:dyDescent="0.25">
      <c r="C3" t="s">
        <v>82</v>
      </c>
      <c r="D3" t="s">
        <v>83</v>
      </c>
    </row>
    <row r="4" spans="2:4" x14ac:dyDescent="0.25">
      <c r="B4">
        <v>1</v>
      </c>
      <c r="C4">
        <v>5.0999999999999996</v>
      </c>
      <c r="D4">
        <v>28.1</v>
      </c>
    </row>
    <row r="5" spans="2:4" x14ac:dyDescent="0.25">
      <c r="B5">
        <v>2</v>
      </c>
      <c r="C5">
        <v>10.3</v>
      </c>
      <c r="D5">
        <v>19.3</v>
      </c>
    </row>
    <row r="6" spans="2:4" x14ac:dyDescent="0.25">
      <c r="B6">
        <v>3</v>
      </c>
      <c r="C6">
        <v>13.7</v>
      </c>
      <c r="D6">
        <v>11.4</v>
      </c>
    </row>
    <row r="7" spans="2:4" x14ac:dyDescent="0.25">
      <c r="B7">
        <v>4</v>
      </c>
      <c r="C7">
        <v>15.8</v>
      </c>
      <c r="D7">
        <v>12.5</v>
      </c>
    </row>
    <row r="8" spans="2:4" x14ac:dyDescent="0.25">
      <c r="B8">
        <v>5</v>
      </c>
      <c r="C8">
        <v>16.600000000000001</v>
      </c>
      <c r="D8">
        <v>10.199999999999999</v>
      </c>
    </row>
    <row r="9" spans="2:4" x14ac:dyDescent="0.25">
      <c r="B9">
        <v>6</v>
      </c>
      <c r="C9">
        <v>14.2</v>
      </c>
      <c r="D9">
        <v>6.1</v>
      </c>
    </row>
    <row r="10" spans="2:4" x14ac:dyDescent="0.25">
      <c r="B10">
        <v>7</v>
      </c>
      <c r="C10">
        <v>11.5</v>
      </c>
      <c r="D10">
        <v>4.9000000000000004</v>
      </c>
    </row>
    <row r="11" spans="2:4" x14ac:dyDescent="0.25">
      <c r="B11">
        <v>8</v>
      </c>
      <c r="C11">
        <v>6.6</v>
      </c>
      <c r="D11">
        <v>3.4</v>
      </c>
    </row>
    <row r="12" spans="2:4" x14ac:dyDescent="0.25">
      <c r="B12">
        <v>9</v>
      </c>
      <c r="C12" s="1">
        <v>4</v>
      </c>
      <c r="D12">
        <v>3.5</v>
      </c>
    </row>
    <row r="13" spans="2:4" x14ac:dyDescent="0.25">
      <c r="B13">
        <v>10</v>
      </c>
      <c r="C13">
        <v>2.1</v>
      </c>
      <c r="D13">
        <v>0.7</v>
      </c>
    </row>
  </sheetData>
  <pageMargins left="0.7" right="0.7" top="0.75" bottom="0.75" header="0.3" footer="0.3"/>
  <pageSetup paperSize="300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B1:G8"/>
  <sheetViews>
    <sheetView zoomScaleNormal="100" workbookViewId="0">
      <selection activeCell="A18" sqref="A1:XFD18"/>
    </sheetView>
  </sheetViews>
  <sheetFormatPr baseColWidth="10" defaultRowHeight="15" x14ac:dyDescent="0.25"/>
  <sheetData>
    <row r="1" spans="2:7" x14ac:dyDescent="0.25">
      <c r="B1" t="s">
        <v>56</v>
      </c>
      <c r="C1" t="s">
        <v>55</v>
      </c>
    </row>
    <row r="2" spans="2:7" x14ac:dyDescent="0.25">
      <c r="C2">
        <v>1</v>
      </c>
      <c r="D2">
        <v>2</v>
      </c>
      <c r="E2">
        <v>3</v>
      </c>
      <c r="F2">
        <v>4</v>
      </c>
      <c r="G2">
        <v>5</v>
      </c>
    </row>
    <row r="3" spans="2:7" x14ac:dyDescent="0.25">
      <c r="B3">
        <v>1</v>
      </c>
      <c r="C3" s="1">
        <v>15.453419938276037</v>
      </c>
      <c r="D3" s="1">
        <v>21.571090217469319</v>
      </c>
      <c r="E3" s="1">
        <v>10.409638986578626</v>
      </c>
      <c r="F3" s="1">
        <v>0</v>
      </c>
      <c r="G3" s="1">
        <v>0</v>
      </c>
    </row>
    <row r="4" spans="2:7" x14ac:dyDescent="0.25">
      <c r="B4">
        <v>2</v>
      </c>
      <c r="C4" s="1">
        <v>0</v>
      </c>
      <c r="D4" s="1">
        <v>7.9514462068470539</v>
      </c>
      <c r="E4" s="1">
        <v>12.940500968922702</v>
      </c>
      <c r="F4" s="1">
        <v>2.9632885954209431</v>
      </c>
      <c r="G4" s="1">
        <v>0</v>
      </c>
    </row>
    <row r="5" spans="2:7" x14ac:dyDescent="0.25">
      <c r="B5">
        <v>3</v>
      </c>
      <c r="C5" s="1">
        <v>0</v>
      </c>
      <c r="D5" s="1">
        <v>0</v>
      </c>
      <c r="E5" s="1">
        <v>7.3691954352974944</v>
      </c>
      <c r="F5" s="1">
        <v>8.9472834278332005</v>
      </c>
      <c r="G5" s="1">
        <v>0</v>
      </c>
    </row>
    <row r="6" spans="2:7" x14ac:dyDescent="0.25">
      <c r="B6">
        <v>4</v>
      </c>
      <c r="C6" s="1">
        <v>0</v>
      </c>
      <c r="D6" s="1">
        <v>0</v>
      </c>
      <c r="E6" s="1">
        <v>0</v>
      </c>
      <c r="F6" s="1">
        <v>6.2639058350678249</v>
      </c>
      <c r="G6" s="1">
        <v>2.0006459484676666</v>
      </c>
    </row>
    <row r="7" spans="2:7" x14ac:dyDescent="0.25">
      <c r="B7">
        <v>5</v>
      </c>
      <c r="C7" s="1">
        <v>0</v>
      </c>
      <c r="D7" s="1">
        <v>0</v>
      </c>
      <c r="E7" s="1">
        <v>0</v>
      </c>
      <c r="F7" s="1">
        <v>0</v>
      </c>
      <c r="G7" s="1">
        <v>4.1295844398191344</v>
      </c>
    </row>
    <row r="8" spans="2:7" x14ac:dyDescent="0.25">
      <c r="B8" t="s">
        <v>14</v>
      </c>
      <c r="C8" s="1">
        <v>15.453419938276037</v>
      </c>
      <c r="D8" s="1">
        <v>29.522536424316371</v>
      </c>
      <c r="E8" s="1">
        <v>30.719335390798822</v>
      </c>
      <c r="F8" s="1">
        <v>18.174477858321968</v>
      </c>
      <c r="G8" s="1">
        <v>6.130230388286801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Hoja3</vt:lpstr>
      <vt:lpstr>F1</vt:lpstr>
      <vt:lpstr>F2</vt:lpstr>
      <vt:lpstr>F3</vt:lpstr>
      <vt:lpstr>F4</vt:lpstr>
      <vt:lpstr>F5</vt:lpstr>
      <vt:lpstr>F6</vt:lpstr>
      <vt:lpstr>F7</vt:lpstr>
      <vt:lpstr>F8</vt:lpstr>
      <vt:lpstr>F9</vt:lpstr>
      <vt:lpstr>F10</vt:lpstr>
      <vt:lpstr>F11</vt:lpstr>
      <vt:lpstr>F12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2018-07-17T21:38:00Z</dcterms:modified>
</cp:coreProperties>
</file>